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13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'Hoja1'!$A$9:$W$56</definedName>
  </definedNames>
  <calcPr fullCalcOnLoad="1"/>
</workbook>
</file>

<file path=xl/sharedStrings.xml><?xml version="1.0" encoding="utf-8"?>
<sst xmlns="http://schemas.openxmlformats.org/spreadsheetml/2006/main" count="179" uniqueCount="51">
  <si>
    <t>Especie</t>
  </si>
  <si>
    <t>Total</t>
  </si>
  <si>
    <t>Certificado</t>
  </si>
  <si>
    <t>%</t>
  </si>
  <si>
    <t>Haya</t>
  </si>
  <si>
    <t>Pino silvestre</t>
  </si>
  <si>
    <t>Chopo</t>
  </si>
  <si>
    <t>Pino radiata</t>
  </si>
  <si>
    <t>Alerce</t>
  </si>
  <si>
    <t>Roble americano</t>
  </si>
  <si>
    <t>Abeto</t>
  </si>
  <si>
    <t>Pino alepo</t>
  </si>
  <si>
    <t>Abeto rojo</t>
  </si>
  <si>
    <t>MONTES COMUNALES+PFN</t>
  </si>
  <si>
    <t>MONTES PARTICULARES</t>
  </si>
  <si>
    <t>MONTES COMUNALES + PARTICULARES</t>
  </si>
  <si>
    <t>FRONDOSAS</t>
  </si>
  <si>
    <t>Nº pies</t>
  </si>
  <si>
    <r>
      <t>Madera m</t>
    </r>
    <r>
      <rPr>
        <b/>
        <vertAlign val="superscript"/>
        <sz val="10"/>
        <rFont val="Arial"/>
        <family val="2"/>
      </rPr>
      <t>3</t>
    </r>
  </si>
  <si>
    <r>
      <t>Tronquillo m</t>
    </r>
    <r>
      <rPr>
        <b/>
        <vertAlign val="superscript"/>
        <sz val="10"/>
        <rFont val="Arial"/>
        <family val="2"/>
      </rPr>
      <t>3</t>
    </r>
  </si>
  <si>
    <t>Total m3</t>
  </si>
  <si>
    <t>Venta €</t>
  </si>
  <si>
    <t>Tasación €</t>
  </si>
  <si>
    <t>Valor €</t>
  </si>
  <si>
    <t>Quejigo</t>
  </si>
  <si>
    <t>Roble común/albar</t>
  </si>
  <si>
    <t>Castaño</t>
  </si>
  <si>
    <t>Encina</t>
  </si>
  <si>
    <t>Acacia</t>
  </si>
  <si>
    <t>Nogal</t>
  </si>
  <si>
    <t>Platano</t>
  </si>
  <si>
    <t>Cerezo</t>
  </si>
  <si>
    <t>Otras frondosas</t>
  </si>
  <si>
    <t>Total frondosas</t>
  </si>
  <si>
    <t>CONIFERAS</t>
  </si>
  <si>
    <t>Pino laricio</t>
  </si>
  <si>
    <t>Pino laricio corcega</t>
  </si>
  <si>
    <t>Abeto douglas</t>
  </si>
  <si>
    <t>Abeto Douglas</t>
  </si>
  <si>
    <t>Otras coniferas</t>
  </si>
  <si>
    <t>Total coniferas</t>
  </si>
  <si>
    <t>TOTAL CONIFERAS</t>
  </si>
  <si>
    <t xml:space="preserve"> Y FRONDOSAS</t>
  </si>
  <si>
    <t>COMUNALES</t>
  </si>
  <si>
    <t>PARTICULARES</t>
  </si>
  <si>
    <t>COM+PART</t>
  </si>
  <si>
    <t>ESTADISTICA FORESTAL AÑO 2010</t>
  </si>
  <si>
    <t>ESTADISTICA FORESTAL AÑO 2011</t>
  </si>
  <si>
    <t>Operación: 742003 Cortas y balance de madera</t>
  </si>
  <si>
    <t>Plan: 2011-2016</t>
  </si>
  <si>
    <t>Programa: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</si>
</sst>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9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9" fontId="1" fillId="2" borderId="5" xfId="19" applyFont="1" applyFill="1" applyBorder="1" applyAlignment="1">
      <alignment horizontal="right"/>
    </xf>
    <xf numFmtId="9" fontId="1" fillId="2" borderId="10" xfId="19" applyFont="1" applyFill="1" applyBorder="1" applyAlignment="1">
      <alignment horizontal="right"/>
    </xf>
    <xf numFmtId="9" fontId="1" fillId="2" borderId="22" xfId="19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2</xdr:col>
      <xdr:colOff>685800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W5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21.7109375" style="1" customWidth="1"/>
    <col min="2" max="2" width="10.28125" style="1" customWidth="1"/>
    <col min="3" max="3" width="12.7109375" style="1" customWidth="1"/>
    <col min="4" max="4" width="13.28125" style="1" bestFit="1" customWidth="1"/>
    <col min="5" max="5" width="12.7109375" style="1" customWidth="1"/>
    <col min="6" max="6" width="11.7109375" style="1" customWidth="1"/>
    <col min="7" max="7" width="7.28125" style="1" customWidth="1"/>
    <col min="8" max="8" width="12.7109375" style="1" customWidth="1"/>
    <col min="9" max="9" width="12.7109375" style="1" bestFit="1" customWidth="1"/>
    <col min="10" max="10" width="21.7109375" style="1" customWidth="1"/>
    <col min="11" max="11" width="10.28125" style="1" customWidth="1"/>
    <col min="12" max="12" width="12.7109375" style="1" customWidth="1"/>
    <col min="13" max="13" width="13.28125" style="1" customWidth="1"/>
    <col min="14" max="16" width="12.7109375" style="1" customWidth="1"/>
    <col min="17" max="17" width="21.7109375" style="1" customWidth="1"/>
    <col min="18" max="18" width="10.28125" style="1" customWidth="1"/>
    <col min="19" max="19" width="12.7109375" style="1" customWidth="1"/>
    <col min="20" max="20" width="13.28125" style="1" customWidth="1"/>
    <col min="21" max="23" width="12.7109375" style="1" customWidth="1"/>
    <col min="24" max="16384" width="11.421875" style="1" customWidth="1"/>
  </cols>
  <sheetData>
    <row r="7" ht="12.75">
      <c r="B7" s="1" t="s">
        <v>48</v>
      </c>
    </row>
    <row r="8" ht="12.75">
      <c r="B8" s="1" t="s">
        <v>49</v>
      </c>
    </row>
    <row r="9" ht="12.75">
      <c r="B9" s="1" t="s">
        <v>50</v>
      </c>
    </row>
    <row r="11" spans="1:23" ht="12.75">
      <c r="A11" s="2" t="s">
        <v>47</v>
      </c>
      <c r="B11" s="2"/>
      <c r="C11" s="2"/>
      <c r="D11" s="2"/>
      <c r="E11" s="2"/>
      <c r="F11" s="2"/>
      <c r="G11" s="2"/>
      <c r="H11" s="2"/>
      <c r="I11" s="2"/>
      <c r="J11" s="2" t="s">
        <v>47</v>
      </c>
      <c r="K11" s="2"/>
      <c r="L11" s="2"/>
      <c r="M11" s="2"/>
      <c r="N11" s="2"/>
      <c r="O11" s="2"/>
      <c r="P11" s="2"/>
      <c r="Q11" s="2" t="s">
        <v>46</v>
      </c>
      <c r="R11" s="2"/>
      <c r="S11" s="2"/>
      <c r="T11" s="2"/>
      <c r="U11" s="2"/>
      <c r="V11" s="2"/>
      <c r="W11" s="2"/>
    </row>
    <row r="12" spans="1:23" ht="12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 t="s">
        <v>14</v>
      </c>
      <c r="K12" s="2"/>
      <c r="L12" s="2"/>
      <c r="M12" s="2"/>
      <c r="N12" s="2"/>
      <c r="O12" s="2"/>
      <c r="P12" s="2"/>
      <c r="Q12" s="2" t="s">
        <v>15</v>
      </c>
      <c r="R12" s="2"/>
      <c r="S12" s="2"/>
      <c r="T12" s="2"/>
      <c r="U12" s="2"/>
      <c r="V12" s="2"/>
      <c r="W12" s="2"/>
    </row>
    <row r="13" spans="1:2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" t="s">
        <v>16</v>
      </c>
      <c r="B14" s="2"/>
      <c r="C14" s="2"/>
      <c r="D14" s="2"/>
      <c r="E14" s="2"/>
      <c r="F14" s="2"/>
      <c r="G14" s="2"/>
      <c r="H14" s="2"/>
      <c r="I14" s="2"/>
      <c r="J14" s="2" t="s">
        <v>16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thickBot="1">
      <c r="A15" s="3" t="s">
        <v>0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</v>
      </c>
      <c r="G15" s="3" t="s">
        <v>3</v>
      </c>
      <c r="H15" s="3" t="s">
        <v>21</v>
      </c>
      <c r="I15" s="3" t="s">
        <v>22</v>
      </c>
      <c r="J15" s="3" t="s">
        <v>0</v>
      </c>
      <c r="K15" s="3" t="s">
        <v>17</v>
      </c>
      <c r="L15" s="3" t="s">
        <v>18</v>
      </c>
      <c r="M15" s="3" t="s">
        <v>19</v>
      </c>
      <c r="N15" s="3" t="s">
        <v>20</v>
      </c>
      <c r="O15" s="3" t="s">
        <v>21</v>
      </c>
      <c r="P15" s="3" t="s">
        <v>22</v>
      </c>
      <c r="Q15" s="3" t="s">
        <v>0</v>
      </c>
      <c r="R15" s="3" t="s">
        <v>17</v>
      </c>
      <c r="S15" s="3" t="s">
        <v>18</v>
      </c>
      <c r="T15" s="3" t="s">
        <v>19</v>
      </c>
      <c r="U15" s="3" t="s">
        <v>20</v>
      </c>
      <c r="V15" s="3" t="s">
        <v>21</v>
      </c>
      <c r="W15" s="3" t="s">
        <v>22</v>
      </c>
    </row>
    <row r="16" spans="1:23" ht="12.75">
      <c r="A16" s="4" t="s">
        <v>4</v>
      </c>
      <c r="B16" s="5">
        <v>119868</v>
      </c>
      <c r="C16" s="5">
        <v>28981.72</v>
      </c>
      <c r="D16" s="5">
        <v>62264.15</v>
      </c>
      <c r="E16" s="5">
        <v>91245.87</v>
      </c>
      <c r="F16" s="5">
        <v>82477.58</v>
      </c>
      <c r="G16" s="6">
        <f>+F16/E16</f>
        <v>0.903904801389915</v>
      </c>
      <c r="H16" s="5">
        <v>1537618.53</v>
      </c>
      <c r="I16" s="5">
        <v>1467316.78945974</v>
      </c>
      <c r="J16" s="4" t="s">
        <v>4</v>
      </c>
      <c r="K16" s="7"/>
      <c r="L16" s="7"/>
      <c r="M16" s="7"/>
      <c r="N16" s="7">
        <v>3103.58</v>
      </c>
      <c r="O16" s="8"/>
      <c r="P16" s="7"/>
      <c r="Q16" s="4" t="s">
        <v>4</v>
      </c>
      <c r="R16" s="5"/>
      <c r="S16" s="5"/>
      <c r="T16" s="5"/>
      <c r="U16" s="5">
        <f aca="true" t="shared" si="0" ref="U16:U27">N16+E16</f>
        <v>94349.45</v>
      </c>
      <c r="V16" s="8"/>
      <c r="W16" s="5"/>
    </row>
    <row r="17" spans="1:23" ht="12.75">
      <c r="A17" s="9" t="s">
        <v>6</v>
      </c>
      <c r="B17" s="10">
        <v>18082</v>
      </c>
      <c r="C17" s="10">
        <v>14806.627999999999</v>
      </c>
      <c r="D17" s="10">
        <v>1288</v>
      </c>
      <c r="E17" s="5">
        <v>16094.627999999999</v>
      </c>
      <c r="F17" s="5">
        <v>12466.89</v>
      </c>
      <c r="G17" s="6">
        <f>+F17/E17</f>
        <v>0.7745994502016449</v>
      </c>
      <c r="H17" s="10">
        <v>472093.86</v>
      </c>
      <c r="I17" s="10">
        <v>585229.25</v>
      </c>
      <c r="J17" s="9" t="s">
        <v>6</v>
      </c>
      <c r="K17" s="11"/>
      <c r="L17" s="11"/>
      <c r="M17" s="11"/>
      <c r="N17" s="11">
        <v>5073.659000000001</v>
      </c>
      <c r="O17" s="12"/>
      <c r="P17" s="11"/>
      <c r="Q17" s="9" t="s">
        <v>6</v>
      </c>
      <c r="R17" s="5"/>
      <c r="S17" s="5"/>
      <c r="T17" s="5"/>
      <c r="U17" s="5">
        <f t="shared" si="0"/>
        <v>21168.287</v>
      </c>
      <c r="V17" s="12"/>
      <c r="W17" s="5"/>
    </row>
    <row r="18" spans="1:23" ht="12.75">
      <c r="A18" s="9" t="s">
        <v>24</v>
      </c>
      <c r="B18" s="10">
        <v>8310</v>
      </c>
      <c r="C18" s="10">
        <v>0</v>
      </c>
      <c r="D18" s="10">
        <v>926.49</v>
      </c>
      <c r="E18" s="5">
        <v>926.49</v>
      </c>
      <c r="F18" s="5">
        <v>0</v>
      </c>
      <c r="G18" s="6"/>
      <c r="H18" s="10">
        <v>19210.69</v>
      </c>
      <c r="I18" s="10">
        <v>12801.56</v>
      </c>
      <c r="J18" s="9" t="s">
        <v>24</v>
      </c>
      <c r="K18" s="11"/>
      <c r="L18" s="11"/>
      <c r="M18" s="11"/>
      <c r="N18" s="11">
        <v>1324.055</v>
      </c>
      <c r="O18" s="12"/>
      <c r="P18" s="11"/>
      <c r="Q18" s="9" t="s">
        <v>24</v>
      </c>
      <c r="R18" s="5"/>
      <c r="S18" s="5"/>
      <c r="T18" s="5"/>
      <c r="U18" s="5">
        <f t="shared" si="0"/>
        <v>2250.545</v>
      </c>
      <c r="V18" s="12"/>
      <c r="W18" s="5"/>
    </row>
    <row r="19" spans="1:23" ht="12.75">
      <c r="A19" s="9" t="s">
        <v>9</v>
      </c>
      <c r="B19" s="10">
        <v>1963</v>
      </c>
      <c r="C19" s="10">
        <v>592.19</v>
      </c>
      <c r="D19" s="10">
        <v>1079.37</v>
      </c>
      <c r="E19" s="5">
        <v>1671.56</v>
      </c>
      <c r="F19" s="5">
        <v>1451.04</v>
      </c>
      <c r="G19" s="6">
        <f>+F19/E19</f>
        <v>0.8680753308286869</v>
      </c>
      <c r="H19" s="10">
        <v>31817.86</v>
      </c>
      <c r="I19" s="10">
        <v>33185</v>
      </c>
      <c r="J19" s="9" t="s">
        <v>9</v>
      </c>
      <c r="K19" s="11"/>
      <c r="L19" s="11"/>
      <c r="M19" s="11"/>
      <c r="N19" s="11">
        <v>616.68</v>
      </c>
      <c r="O19" s="12"/>
      <c r="P19" s="11"/>
      <c r="Q19" s="9" t="s">
        <v>9</v>
      </c>
      <c r="R19" s="5"/>
      <c r="S19" s="5"/>
      <c r="T19" s="5"/>
      <c r="U19" s="5">
        <f t="shared" si="0"/>
        <v>2288.24</v>
      </c>
      <c r="V19" s="12"/>
      <c r="W19" s="5"/>
    </row>
    <row r="20" spans="1:23" ht="12.75">
      <c r="A20" s="9" t="s">
        <v>25</v>
      </c>
      <c r="B20" s="10">
        <v>3033</v>
      </c>
      <c r="C20" s="10">
        <v>832.15</v>
      </c>
      <c r="D20" s="10">
        <v>1185.01</v>
      </c>
      <c r="E20" s="5">
        <v>2017.16</v>
      </c>
      <c r="F20" s="5">
        <v>1717.63</v>
      </c>
      <c r="G20" s="6">
        <f>+F20/E20</f>
        <v>0.851509052331</v>
      </c>
      <c r="H20" s="10">
        <v>81045.29</v>
      </c>
      <c r="I20" s="10">
        <v>74014.76</v>
      </c>
      <c r="J20" s="9" t="s">
        <v>25</v>
      </c>
      <c r="K20" s="11"/>
      <c r="L20" s="11"/>
      <c r="M20" s="11"/>
      <c r="N20" s="11">
        <v>312.3</v>
      </c>
      <c r="O20" s="12"/>
      <c r="P20" s="11"/>
      <c r="Q20" s="9" t="s">
        <v>25</v>
      </c>
      <c r="R20" s="5"/>
      <c r="S20" s="5"/>
      <c r="T20" s="5"/>
      <c r="U20" s="5">
        <f t="shared" si="0"/>
        <v>2329.46</v>
      </c>
      <c r="V20" s="12"/>
      <c r="W20" s="5"/>
    </row>
    <row r="21" spans="1:23" ht="12.75">
      <c r="A21" s="9" t="s">
        <v>26</v>
      </c>
      <c r="B21" s="10">
        <v>0</v>
      </c>
      <c r="C21" s="10">
        <v>0</v>
      </c>
      <c r="D21" s="10">
        <v>0</v>
      </c>
      <c r="E21" s="5">
        <v>0</v>
      </c>
      <c r="F21" s="5">
        <v>0</v>
      </c>
      <c r="G21" s="6"/>
      <c r="H21" s="10">
        <v>0</v>
      </c>
      <c r="I21" s="10">
        <v>0</v>
      </c>
      <c r="J21" s="9" t="s">
        <v>26</v>
      </c>
      <c r="K21" s="11"/>
      <c r="L21" s="11"/>
      <c r="M21" s="11"/>
      <c r="N21" s="11">
        <v>66</v>
      </c>
      <c r="O21" s="12"/>
      <c r="P21" s="11"/>
      <c r="Q21" s="9" t="s">
        <v>26</v>
      </c>
      <c r="R21" s="5"/>
      <c r="S21" s="5"/>
      <c r="T21" s="5"/>
      <c r="U21" s="5">
        <f t="shared" si="0"/>
        <v>66</v>
      </c>
      <c r="V21" s="12"/>
      <c r="W21" s="5"/>
    </row>
    <row r="22" spans="1:23" ht="12.75">
      <c r="A22" s="9" t="s">
        <v>27</v>
      </c>
      <c r="B22" s="9">
        <v>0</v>
      </c>
      <c r="C22" s="9">
        <v>0</v>
      </c>
      <c r="D22" s="9">
        <v>0</v>
      </c>
      <c r="E22" s="5">
        <v>0</v>
      </c>
      <c r="F22" s="9">
        <v>0</v>
      </c>
      <c r="G22" s="6"/>
      <c r="H22" s="9">
        <v>0</v>
      </c>
      <c r="I22" s="9">
        <v>0</v>
      </c>
      <c r="J22" s="9" t="s">
        <v>27</v>
      </c>
      <c r="K22" s="11"/>
      <c r="L22" s="11"/>
      <c r="M22" s="11"/>
      <c r="N22" s="11">
        <v>87.93</v>
      </c>
      <c r="O22" s="12"/>
      <c r="P22" s="11"/>
      <c r="Q22" s="9" t="s">
        <v>27</v>
      </c>
      <c r="R22" s="5"/>
      <c r="S22" s="5"/>
      <c r="T22" s="5"/>
      <c r="U22" s="5">
        <f t="shared" si="0"/>
        <v>87.93</v>
      </c>
      <c r="V22" s="12"/>
      <c r="W22" s="5"/>
    </row>
    <row r="23" spans="1:23" ht="12.75">
      <c r="A23" s="4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6"/>
      <c r="H23" s="5">
        <v>0</v>
      </c>
      <c r="I23" s="5">
        <v>0</v>
      </c>
      <c r="J23" s="9" t="s">
        <v>28</v>
      </c>
      <c r="K23" s="11"/>
      <c r="L23" s="11"/>
      <c r="M23" s="11"/>
      <c r="N23" s="11">
        <v>214</v>
      </c>
      <c r="O23" s="12"/>
      <c r="P23" s="11"/>
      <c r="Q23" s="9" t="s">
        <v>28</v>
      </c>
      <c r="R23" s="5"/>
      <c r="S23" s="5"/>
      <c r="T23" s="5"/>
      <c r="U23" s="5">
        <f t="shared" si="0"/>
        <v>214</v>
      </c>
      <c r="V23" s="12"/>
      <c r="W23" s="5"/>
    </row>
    <row r="24" spans="1:23" ht="12.75">
      <c r="A24" s="9" t="s">
        <v>29</v>
      </c>
      <c r="B24" s="10">
        <v>0</v>
      </c>
      <c r="C24" s="10">
        <v>0</v>
      </c>
      <c r="D24" s="10">
        <v>0</v>
      </c>
      <c r="E24" s="5">
        <v>0</v>
      </c>
      <c r="F24" s="5">
        <v>0</v>
      </c>
      <c r="G24" s="6"/>
      <c r="H24" s="10">
        <v>0</v>
      </c>
      <c r="I24" s="10">
        <v>0</v>
      </c>
      <c r="J24" s="9" t="s">
        <v>29</v>
      </c>
      <c r="K24" s="11"/>
      <c r="L24" s="11"/>
      <c r="M24" s="11"/>
      <c r="N24" s="11">
        <v>5.5</v>
      </c>
      <c r="O24" s="12"/>
      <c r="P24" s="11"/>
      <c r="Q24" s="9" t="s">
        <v>29</v>
      </c>
      <c r="R24" s="5"/>
      <c r="S24" s="5"/>
      <c r="T24" s="5"/>
      <c r="U24" s="5">
        <f t="shared" si="0"/>
        <v>5.5</v>
      </c>
      <c r="V24" s="12"/>
      <c r="W24" s="5"/>
    </row>
    <row r="25" spans="1:23" ht="12.75">
      <c r="A25" s="9" t="s">
        <v>30</v>
      </c>
      <c r="B25" s="10">
        <v>0</v>
      </c>
      <c r="C25" s="10">
        <v>0</v>
      </c>
      <c r="D25" s="10">
        <v>0</v>
      </c>
      <c r="E25" s="5">
        <v>0</v>
      </c>
      <c r="F25" s="5">
        <v>0</v>
      </c>
      <c r="G25" s="6"/>
      <c r="H25" s="10">
        <v>0</v>
      </c>
      <c r="I25" s="10">
        <v>0</v>
      </c>
      <c r="J25" s="9" t="s">
        <v>30</v>
      </c>
      <c r="K25" s="11"/>
      <c r="L25" s="11"/>
      <c r="M25" s="11"/>
      <c r="N25" s="11"/>
      <c r="O25" s="12"/>
      <c r="P25" s="11"/>
      <c r="Q25" s="9" t="s">
        <v>30</v>
      </c>
      <c r="R25" s="5"/>
      <c r="S25" s="5"/>
      <c r="T25" s="5"/>
      <c r="U25" s="5">
        <f t="shared" si="0"/>
        <v>0</v>
      </c>
      <c r="V25" s="12"/>
      <c r="W25" s="5"/>
    </row>
    <row r="26" spans="1:23" ht="12.75">
      <c r="A26" s="9" t="s">
        <v>31</v>
      </c>
      <c r="B26" s="10">
        <v>0</v>
      </c>
      <c r="C26" s="10">
        <v>0</v>
      </c>
      <c r="D26" s="10">
        <v>0</v>
      </c>
      <c r="E26" s="5">
        <v>0</v>
      </c>
      <c r="F26" s="5">
        <v>0</v>
      </c>
      <c r="G26" s="6"/>
      <c r="H26" s="10">
        <v>0</v>
      </c>
      <c r="I26" s="10">
        <v>0</v>
      </c>
      <c r="J26" s="9" t="s">
        <v>31</v>
      </c>
      <c r="K26" s="11"/>
      <c r="L26" s="11"/>
      <c r="M26" s="11"/>
      <c r="N26" s="11">
        <v>3.5</v>
      </c>
      <c r="O26" s="12"/>
      <c r="P26" s="11"/>
      <c r="Q26" s="9" t="s">
        <v>31</v>
      </c>
      <c r="R26" s="5"/>
      <c r="S26" s="5"/>
      <c r="T26" s="5"/>
      <c r="U26" s="5">
        <f t="shared" si="0"/>
        <v>3.5</v>
      </c>
      <c r="V26" s="12"/>
      <c r="W26" s="5"/>
    </row>
    <row r="27" spans="1:23" ht="12.75">
      <c r="A27" s="9" t="s">
        <v>32</v>
      </c>
      <c r="B27" s="10">
        <v>3595.5</v>
      </c>
      <c r="C27" s="10">
        <v>0</v>
      </c>
      <c r="D27" s="10">
        <v>1272.5</v>
      </c>
      <c r="E27" s="5">
        <v>1272.5</v>
      </c>
      <c r="F27" s="5">
        <v>1272.5</v>
      </c>
      <c r="G27" s="6">
        <f>+F27/E27</f>
        <v>1</v>
      </c>
      <c r="H27" s="10">
        <v>24597.5</v>
      </c>
      <c r="I27" s="10">
        <v>20391</v>
      </c>
      <c r="J27" s="9" t="s">
        <v>32</v>
      </c>
      <c r="K27" s="11"/>
      <c r="L27" s="11"/>
      <c r="M27" s="11"/>
      <c r="N27" s="11">
        <v>270.6</v>
      </c>
      <c r="O27" s="12"/>
      <c r="P27" s="11"/>
      <c r="Q27" s="9" t="s">
        <v>32</v>
      </c>
      <c r="R27" s="5"/>
      <c r="S27" s="5"/>
      <c r="T27" s="5"/>
      <c r="U27" s="5">
        <f t="shared" si="0"/>
        <v>1543.1</v>
      </c>
      <c r="V27" s="12"/>
      <c r="W27" s="5"/>
    </row>
    <row r="28" spans="1:23" ht="12.75">
      <c r="A28" s="13"/>
      <c r="B28" s="14"/>
      <c r="C28" s="14"/>
      <c r="D28" s="14"/>
      <c r="E28" s="14"/>
      <c r="F28" s="14"/>
      <c r="G28" s="14"/>
      <c r="H28" s="14"/>
      <c r="I28" s="14"/>
      <c r="J28" s="13"/>
      <c r="K28" s="15"/>
      <c r="L28" s="13"/>
      <c r="M28" s="13"/>
      <c r="N28" s="15"/>
      <c r="O28" s="13"/>
      <c r="P28" s="15"/>
      <c r="Q28" s="13"/>
      <c r="R28" s="14"/>
      <c r="S28" s="14"/>
      <c r="T28" s="14"/>
      <c r="U28" s="14"/>
      <c r="V28" s="13"/>
      <c r="W28" s="14"/>
    </row>
    <row r="29" spans="1:23" ht="13.5" thickBot="1">
      <c r="A29" s="13"/>
      <c r="B29" s="16" t="s">
        <v>17</v>
      </c>
      <c r="C29" s="16"/>
      <c r="D29" s="16"/>
      <c r="E29" s="16" t="s">
        <v>20</v>
      </c>
      <c r="F29" s="16"/>
      <c r="G29" s="16"/>
      <c r="H29" s="16" t="s">
        <v>21</v>
      </c>
      <c r="I29" s="16" t="s">
        <v>22</v>
      </c>
      <c r="J29" s="13"/>
      <c r="K29" s="16" t="s">
        <v>17</v>
      </c>
      <c r="L29" s="16"/>
      <c r="M29" s="16"/>
      <c r="N29" s="16" t="s">
        <v>20</v>
      </c>
      <c r="O29" s="16"/>
      <c r="P29" s="16" t="s">
        <v>22</v>
      </c>
      <c r="Q29" s="13"/>
      <c r="R29" s="16" t="s">
        <v>17</v>
      </c>
      <c r="S29" s="16"/>
      <c r="T29" s="16"/>
      <c r="U29" s="16" t="s">
        <v>20</v>
      </c>
      <c r="V29" s="16"/>
      <c r="W29" s="16" t="s">
        <v>23</v>
      </c>
    </row>
    <row r="30" spans="1:23" ht="13.5" thickBot="1">
      <c r="A30" s="17" t="s">
        <v>33</v>
      </c>
      <c r="B30" s="18">
        <f aca="true" t="shared" si="1" ref="B30:I30">SUM(B16:B29)</f>
        <v>154851.5</v>
      </c>
      <c r="C30" s="19">
        <f t="shared" si="1"/>
        <v>45212.688</v>
      </c>
      <c r="D30" s="19">
        <f t="shared" si="1"/>
        <v>68015.51999999999</v>
      </c>
      <c r="E30" s="18">
        <f t="shared" si="1"/>
        <v>113228.208</v>
      </c>
      <c r="F30" s="18"/>
      <c r="G30" s="51">
        <f>SUM(G16:G29)/COUNT(G16:G27)</f>
        <v>0.8796177269502493</v>
      </c>
      <c r="H30" s="18">
        <f t="shared" si="1"/>
        <v>2166383.73</v>
      </c>
      <c r="I30" s="20">
        <f t="shared" si="1"/>
        <v>2192938.35945974</v>
      </c>
      <c r="J30" s="17" t="s">
        <v>33</v>
      </c>
      <c r="K30" s="18"/>
      <c r="L30" s="19"/>
      <c r="M30" s="19"/>
      <c r="N30" s="18">
        <f>SUM(N16:N27)</f>
        <v>11077.804</v>
      </c>
      <c r="O30" s="18"/>
      <c r="P30" s="20"/>
      <c r="Q30" s="17" t="s">
        <v>33</v>
      </c>
      <c r="R30" s="18">
        <f>SUM(R16:R27)</f>
        <v>0</v>
      </c>
      <c r="S30" s="19">
        <f>SUM(S16:S27)</f>
        <v>0</v>
      </c>
      <c r="T30" s="19">
        <f>SUM(T16:T27)</f>
        <v>0</v>
      </c>
      <c r="U30" s="18">
        <f>SUM(U16:U27)</f>
        <v>124306.012</v>
      </c>
      <c r="V30" s="18"/>
      <c r="W30" s="20">
        <f>SUM(W16:W27)</f>
        <v>0</v>
      </c>
    </row>
    <row r="31" spans="1:9" ht="12.75">
      <c r="A31" s="21"/>
      <c r="B31" s="22"/>
      <c r="C31" s="23"/>
      <c r="D31" s="23"/>
      <c r="E31" s="22"/>
      <c r="F31" s="22"/>
      <c r="G31" s="22"/>
      <c r="H31" s="22"/>
      <c r="I31" s="22"/>
    </row>
    <row r="32" spans="1:9" ht="12.75">
      <c r="A32" s="21"/>
      <c r="B32" s="22"/>
      <c r="C32" s="23"/>
      <c r="D32" s="23"/>
      <c r="E32" s="22"/>
      <c r="F32" s="22"/>
      <c r="G32" s="22"/>
      <c r="H32" s="22"/>
      <c r="I32" s="22"/>
    </row>
    <row r="33" spans="1:23" ht="12.75">
      <c r="A33" s="2" t="s">
        <v>34</v>
      </c>
      <c r="B33" s="24"/>
      <c r="C33" s="24"/>
      <c r="D33" s="24"/>
      <c r="E33" s="24"/>
      <c r="F33" s="24"/>
      <c r="G33" s="24"/>
      <c r="H33" s="24"/>
      <c r="I33" s="24"/>
      <c r="J33" s="2" t="s">
        <v>34</v>
      </c>
      <c r="K33" s="2"/>
      <c r="L33" s="2"/>
      <c r="M33" s="2"/>
      <c r="N33" s="2"/>
      <c r="O33" s="2"/>
      <c r="P33" s="2"/>
      <c r="Q33" s="2" t="s">
        <v>34</v>
      </c>
      <c r="R33" s="2"/>
      <c r="S33" s="2"/>
      <c r="T33" s="2"/>
      <c r="U33" s="2"/>
      <c r="V33" s="2"/>
      <c r="W33" s="2"/>
    </row>
    <row r="34" spans="1:23" ht="15" thickBot="1">
      <c r="A34" s="3" t="s">
        <v>0</v>
      </c>
      <c r="B34" s="3" t="s">
        <v>17</v>
      </c>
      <c r="C34" s="3" t="s">
        <v>18</v>
      </c>
      <c r="D34" s="3" t="s">
        <v>19</v>
      </c>
      <c r="E34" s="3" t="s">
        <v>1</v>
      </c>
      <c r="F34" s="3" t="s">
        <v>2</v>
      </c>
      <c r="G34" s="3" t="s">
        <v>3</v>
      </c>
      <c r="H34" s="3" t="s">
        <v>21</v>
      </c>
      <c r="I34" s="3" t="s">
        <v>22</v>
      </c>
      <c r="J34" s="3" t="s">
        <v>0</v>
      </c>
      <c r="K34" s="3" t="s">
        <v>17</v>
      </c>
      <c r="L34" s="3" t="s">
        <v>18</v>
      </c>
      <c r="M34" s="3" t="s">
        <v>19</v>
      </c>
      <c r="N34" s="3" t="s">
        <v>1</v>
      </c>
      <c r="O34" s="3" t="s">
        <v>21</v>
      </c>
      <c r="P34" s="3" t="s">
        <v>22</v>
      </c>
      <c r="Q34" s="3" t="s">
        <v>0</v>
      </c>
      <c r="R34" s="3" t="s">
        <v>17</v>
      </c>
      <c r="S34" s="3" t="s">
        <v>18</v>
      </c>
      <c r="T34" s="3" t="s">
        <v>19</v>
      </c>
      <c r="U34" s="3" t="s">
        <v>1</v>
      </c>
      <c r="V34" s="3" t="s">
        <v>21</v>
      </c>
      <c r="W34" s="3" t="s">
        <v>22</v>
      </c>
    </row>
    <row r="35" spans="1:23" ht="12.75">
      <c r="A35" s="25" t="s">
        <v>5</v>
      </c>
      <c r="B35" s="26">
        <v>19483</v>
      </c>
      <c r="C35" s="26">
        <v>13409.89</v>
      </c>
      <c r="D35" s="26">
        <v>3904.04</v>
      </c>
      <c r="E35" s="7">
        <v>17313.93</v>
      </c>
      <c r="F35" s="7">
        <v>15892.93</v>
      </c>
      <c r="G35" s="6">
        <f>+F35/E35</f>
        <v>0.9179273567584021</v>
      </c>
      <c r="H35" s="26">
        <v>490233.52</v>
      </c>
      <c r="I35" s="26">
        <v>413410.7946782253</v>
      </c>
      <c r="J35" s="4" t="s">
        <v>5</v>
      </c>
      <c r="K35" s="7"/>
      <c r="L35" s="7"/>
      <c r="M35" s="7"/>
      <c r="N35" s="7">
        <v>9615</v>
      </c>
      <c r="O35" s="7"/>
      <c r="P35" s="7"/>
      <c r="Q35" s="4" t="s">
        <v>5</v>
      </c>
      <c r="R35" s="5"/>
      <c r="S35" s="5"/>
      <c r="T35" s="5"/>
      <c r="U35" s="5">
        <f aca="true" t="shared" si="2" ref="U35:U45">N35+E35</f>
        <v>26928.93</v>
      </c>
      <c r="V35" s="7"/>
      <c r="W35" s="5"/>
    </row>
    <row r="36" spans="1:23" ht="12.75">
      <c r="A36" s="9" t="s">
        <v>35</v>
      </c>
      <c r="B36" s="10">
        <v>244385</v>
      </c>
      <c r="C36" s="10">
        <v>10898.91</v>
      </c>
      <c r="D36" s="10">
        <v>86404.17</v>
      </c>
      <c r="E36" s="11">
        <v>97303.08</v>
      </c>
      <c r="F36" s="11">
        <v>64998.32</v>
      </c>
      <c r="G36" s="6">
        <f aca="true" t="shared" si="3" ref="G36:G45">+F36/E36</f>
        <v>0.6679985875061715</v>
      </c>
      <c r="H36" s="11">
        <v>738456.35</v>
      </c>
      <c r="I36" s="10">
        <v>762810.08</v>
      </c>
      <c r="J36" s="9" t="s">
        <v>35</v>
      </c>
      <c r="K36" s="11"/>
      <c r="L36" s="27"/>
      <c r="M36" s="11"/>
      <c r="N36" s="11">
        <v>180</v>
      </c>
      <c r="O36" s="11"/>
      <c r="P36" s="11"/>
      <c r="Q36" s="9" t="s">
        <v>35</v>
      </c>
      <c r="R36" s="5"/>
      <c r="S36" s="5"/>
      <c r="T36" s="5"/>
      <c r="U36" s="5">
        <f t="shared" si="2"/>
        <v>97483.08</v>
      </c>
      <c r="V36" s="11"/>
      <c r="W36" s="5"/>
    </row>
    <row r="37" spans="1:23" ht="12.75">
      <c r="A37" s="9" t="s">
        <v>7</v>
      </c>
      <c r="B37" s="10">
        <v>18380</v>
      </c>
      <c r="C37" s="10">
        <v>20262.37</v>
      </c>
      <c r="D37" s="10">
        <v>2943.3</v>
      </c>
      <c r="E37" s="11">
        <v>23205.67</v>
      </c>
      <c r="F37" s="11">
        <v>20246.67</v>
      </c>
      <c r="G37" s="6">
        <f t="shared" si="3"/>
        <v>0.8724880600301564</v>
      </c>
      <c r="H37" s="10">
        <v>566310.02</v>
      </c>
      <c r="I37" s="10">
        <v>487795</v>
      </c>
      <c r="J37" s="9" t="s">
        <v>7</v>
      </c>
      <c r="K37" s="11"/>
      <c r="L37" s="11"/>
      <c r="M37" s="11"/>
      <c r="N37" s="11">
        <v>17675.56</v>
      </c>
      <c r="O37" s="11"/>
      <c r="P37" s="11"/>
      <c r="Q37" s="9" t="s">
        <v>7</v>
      </c>
      <c r="R37" s="5"/>
      <c r="S37" s="5"/>
      <c r="T37" s="5"/>
      <c r="U37" s="5">
        <f t="shared" si="2"/>
        <v>40881.229999999996</v>
      </c>
      <c r="V37" s="11"/>
      <c r="W37" s="5"/>
    </row>
    <row r="38" spans="1:23" ht="12.75">
      <c r="A38" s="9" t="s">
        <v>8</v>
      </c>
      <c r="B38" s="10">
        <v>13642</v>
      </c>
      <c r="C38" s="10">
        <v>2145.39</v>
      </c>
      <c r="D38" s="10">
        <v>5316</v>
      </c>
      <c r="E38" s="11">
        <v>7461.39</v>
      </c>
      <c r="F38" s="11">
        <v>146</v>
      </c>
      <c r="G38" s="6">
        <f t="shared" si="3"/>
        <v>0.019567399640013455</v>
      </c>
      <c r="H38" s="10">
        <v>141974.68</v>
      </c>
      <c r="I38" s="10">
        <v>92118.68</v>
      </c>
      <c r="J38" s="9" t="s">
        <v>8</v>
      </c>
      <c r="K38" s="11"/>
      <c r="L38" s="11"/>
      <c r="M38" s="11"/>
      <c r="N38" s="11">
        <v>3024.5</v>
      </c>
      <c r="O38" s="11"/>
      <c r="P38" s="11"/>
      <c r="Q38" s="9" t="s">
        <v>8</v>
      </c>
      <c r="R38" s="5"/>
      <c r="S38" s="5"/>
      <c r="T38" s="5"/>
      <c r="U38" s="5">
        <f t="shared" si="2"/>
        <v>10485.89</v>
      </c>
      <c r="V38" s="11"/>
      <c r="W38" s="5"/>
    </row>
    <row r="39" spans="1:23" ht="12.75">
      <c r="A39" s="9" t="s">
        <v>11</v>
      </c>
      <c r="B39" s="10">
        <v>5700</v>
      </c>
      <c r="C39" s="10">
        <v>0</v>
      </c>
      <c r="D39" s="10">
        <v>293</v>
      </c>
      <c r="E39" s="11">
        <v>293</v>
      </c>
      <c r="F39" s="28">
        <v>0</v>
      </c>
      <c r="G39" s="6">
        <f t="shared" si="3"/>
        <v>0</v>
      </c>
      <c r="H39" s="29">
        <v>586</v>
      </c>
      <c r="I39" s="29">
        <v>1375</v>
      </c>
      <c r="J39" s="9" t="s">
        <v>11</v>
      </c>
      <c r="K39" s="11"/>
      <c r="L39" s="11"/>
      <c r="M39" s="11"/>
      <c r="N39" s="11">
        <v>11.5</v>
      </c>
      <c r="O39" s="11"/>
      <c r="P39" s="11"/>
      <c r="Q39" s="9" t="s">
        <v>11</v>
      </c>
      <c r="R39" s="5"/>
      <c r="S39" s="5"/>
      <c r="T39" s="5"/>
      <c r="U39" s="5">
        <f t="shared" si="2"/>
        <v>304.5</v>
      </c>
      <c r="V39" s="11"/>
      <c r="W39" s="5"/>
    </row>
    <row r="40" spans="1:23" ht="12.75">
      <c r="A40" s="9" t="s">
        <v>10</v>
      </c>
      <c r="B40" s="10">
        <v>3997</v>
      </c>
      <c r="C40" s="10">
        <v>3506.02</v>
      </c>
      <c r="D40" s="10">
        <v>1588.46</v>
      </c>
      <c r="E40" s="11">
        <v>5094.48</v>
      </c>
      <c r="F40" s="11">
        <v>5094.98</v>
      </c>
      <c r="G40" s="6">
        <f t="shared" si="3"/>
        <v>1.000098145443696</v>
      </c>
      <c r="H40" s="10">
        <v>107163.74</v>
      </c>
      <c r="I40" s="10">
        <v>85637.88551316969</v>
      </c>
      <c r="J40" s="9" t="s">
        <v>10</v>
      </c>
      <c r="K40" s="11"/>
      <c r="L40" s="11"/>
      <c r="M40" s="11"/>
      <c r="N40" s="11">
        <v>0</v>
      </c>
      <c r="O40" s="11"/>
      <c r="P40" s="11"/>
      <c r="Q40" s="9" t="s">
        <v>10</v>
      </c>
      <c r="R40" s="5"/>
      <c r="S40" s="5"/>
      <c r="T40" s="5"/>
      <c r="U40" s="5">
        <f t="shared" si="2"/>
        <v>5094.48</v>
      </c>
      <c r="V40" s="11"/>
      <c r="W40" s="5"/>
    </row>
    <row r="41" spans="1:23" ht="12.75">
      <c r="A41" s="9" t="s">
        <v>12</v>
      </c>
      <c r="B41" s="10">
        <v>5873</v>
      </c>
      <c r="C41" s="10">
        <v>3789.41</v>
      </c>
      <c r="D41" s="10">
        <v>985</v>
      </c>
      <c r="E41" s="11">
        <v>4774.41</v>
      </c>
      <c r="F41" s="11">
        <v>4774.41</v>
      </c>
      <c r="G41" s="6">
        <f t="shared" si="3"/>
        <v>1</v>
      </c>
      <c r="H41" s="10">
        <v>115772.37</v>
      </c>
      <c r="I41" s="10">
        <v>92860.78</v>
      </c>
      <c r="J41" s="9" t="s">
        <v>12</v>
      </c>
      <c r="K41" s="11"/>
      <c r="L41" s="11"/>
      <c r="M41" s="11"/>
      <c r="N41" s="11">
        <v>55</v>
      </c>
      <c r="O41" s="11"/>
      <c r="P41" s="11"/>
      <c r="Q41" s="9" t="s">
        <v>12</v>
      </c>
      <c r="R41" s="5"/>
      <c r="S41" s="5"/>
      <c r="T41" s="5"/>
      <c r="U41" s="5">
        <f t="shared" si="2"/>
        <v>4829.41</v>
      </c>
      <c r="V41" s="11"/>
      <c r="W41" s="5"/>
    </row>
    <row r="42" spans="1:23" ht="12.75">
      <c r="A42" s="9" t="s">
        <v>36</v>
      </c>
      <c r="B42" s="10">
        <v>42888</v>
      </c>
      <c r="C42" s="10">
        <v>5779.57</v>
      </c>
      <c r="D42" s="10">
        <v>4580.24</v>
      </c>
      <c r="E42" s="11">
        <v>10359.81</v>
      </c>
      <c r="F42" s="11">
        <v>9794.21</v>
      </c>
      <c r="G42" s="6">
        <f t="shared" si="3"/>
        <v>0.9454044041348248</v>
      </c>
      <c r="H42" s="10">
        <v>111213.92</v>
      </c>
      <c r="I42" s="10">
        <v>142919.72</v>
      </c>
      <c r="J42" s="9" t="s">
        <v>36</v>
      </c>
      <c r="K42" s="11"/>
      <c r="L42" s="11"/>
      <c r="M42" s="11"/>
      <c r="N42" s="11">
        <v>0</v>
      </c>
      <c r="O42" s="11"/>
      <c r="P42" s="11"/>
      <c r="Q42" s="9" t="s">
        <v>36</v>
      </c>
      <c r="R42" s="5"/>
      <c r="S42" s="5"/>
      <c r="T42" s="5"/>
      <c r="U42" s="5">
        <f t="shared" si="2"/>
        <v>10359.81</v>
      </c>
      <c r="V42" s="11"/>
      <c r="W42" s="5"/>
    </row>
    <row r="43" spans="1:23" ht="12.75">
      <c r="A43" s="9" t="s">
        <v>37</v>
      </c>
      <c r="B43" s="30">
        <v>1954</v>
      </c>
      <c r="C43" s="30">
        <v>0</v>
      </c>
      <c r="D43" s="30">
        <v>564</v>
      </c>
      <c r="E43" s="27">
        <v>564</v>
      </c>
      <c r="F43" s="27">
        <v>564</v>
      </c>
      <c r="G43" s="6">
        <f t="shared" si="3"/>
        <v>1</v>
      </c>
      <c r="H43" s="30">
        <v>4060.8</v>
      </c>
      <c r="I43" s="30">
        <v>4060.8</v>
      </c>
      <c r="J43" s="9" t="s">
        <v>38</v>
      </c>
      <c r="K43" s="11"/>
      <c r="L43" s="11"/>
      <c r="M43" s="11"/>
      <c r="N43" s="11">
        <v>0</v>
      </c>
      <c r="O43" s="11"/>
      <c r="P43" s="11"/>
      <c r="Q43" s="9"/>
      <c r="R43" s="5"/>
      <c r="S43" s="5"/>
      <c r="T43" s="5"/>
      <c r="U43" s="5">
        <f t="shared" si="2"/>
        <v>564</v>
      </c>
      <c r="V43" s="11"/>
      <c r="W43" s="5"/>
    </row>
    <row r="44" spans="1:23" ht="12.75">
      <c r="A44" s="9"/>
      <c r="B44" s="10"/>
      <c r="C44" s="10"/>
      <c r="D44" s="10"/>
      <c r="E44" s="11"/>
      <c r="F44" s="11"/>
      <c r="G44" s="6"/>
      <c r="H44" s="10"/>
      <c r="I44" s="10"/>
      <c r="J44" s="9"/>
      <c r="K44" s="11"/>
      <c r="L44" s="11"/>
      <c r="M44" s="11"/>
      <c r="N44" s="11"/>
      <c r="O44" s="11"/>
      <c r="P44" s="11"/>
      <c r="Q44" s="9" t="s">
        <v>38</v>
      </c>
      <c r="R44" s="5"/>
      <c r="S44" s="5"/>
      <c r="T44" s="5"/>
      <c r="U44" s="5">
        <f t="shared" si="2"/>
        <v>0</v>
      </c>
      <c r="V44" s="11"/>
      <c r="W44" s="5"/>
    </row>
    <row r="45" spans="1:23" ht="12.75">
      <c r="A45" s="9" t="s">
        <v>39</v>
      </c>
      <c r="B45" s="10">
        <v>3595.5</v>
      </c>
      <c r="C45" s="10">
        <v>0</v>
      </c>
      <c r="D45" s="10">
        <v>1272.5</v>
      </c>
      <c r="E45" s="11">
        <v>1272.5</v>
      </c>
      <c r="F45" s="11">
        <v>1272.5</v>
      </c>
      <c r="G45" s="6">
        <f t="shared" si="3"/>
        <v>1</v>
      </c>
      <c r="H45" s="10">
        <v>24597.5</v>
      </c>
      <c r="I45" s="10">
        <v>20391</v>
      </c>
      <c r="J45" s="9" t="s">
        <v>39</v>
      </c>
      <c r="K45" s="11"/>
      <c r="L45" s="11"/>
      <c r="M45" s="11"/>
      <c r="N45" s="11">
        <v>252.1</v>
      </c>
      <c r="O45" s="11"/>
      <c r="P45" s="11"/>
      <c r="Q45" s="9" t="s">
        <v>39</v>
      </c>
      <c r="R45" s="5"/>
      <c r="S45" s="5"/>
      <c r="T45" s="5"/>
      <c r="U45" s="5">
        <f t="shared" si="2"/>
        <v>1524.6</v>
      </c>
      <c r="V45" s="11"/>
      <c r="W45" s="5"/>
    </row>
    <row r="47" spans="1:9" ht="12.75">
      <c r="A47" s="31"/>
      <c r="B47" s="32"/>
      <c r="C47" s="32"/>
      <c r="D47" s="32"/>
      <c r="E47" s="32"/>
      <c r="F47" s="32"/>
      <c r="G47" s="32"/>
      <c r="H47" s="32"/>
      <c r="I47" s="32"/>
    </row>
    <row r="48" spans="1:23" ht="13.5" thickBot="1">
      <c r="A48" s="31"/>
      <c r="B48" s="16" t="s">
        <v>17</v>
      </c>
      <c r="C48" s="16"/>
      <c r="D48" s="16"/>
      <c r="E48" s="16" t="s">
        <v>20</v>
      </c>
      <c r="F48" s="16"/>
      <c r="G48" s="16"/>
      <c r="H48" s="16" t="s">
        <v>21</v>
      </c>
      <c r="I48" s="16" t="s">
        <v>22</v>
      </c>
      <c r="K48" s="16" t="s">
        <v>17</v>
      </c>
      <c r="L48" s="16"/>
      <c r="N48" s="16" t="s">
        <v>20</v>
      </c>
      <c r="O48" s="16"/>
      <c r="P48" s="16" t="s">
        <v>22</v>
      </c>
      <c r="R48" s="16" t="s">
        <v>17</v>
      </c>
      <c r="S48" s="16"/>
      <c r="T48" s="16"/>
      <c r="U48" s="16" t="s">
        <v>20</v>
      </c>
      <c r="V48" s="16"/>
      <c r="W48" s="16" t="s">
        <v>23</v>
      </c>
    </row>
    <row r="49" spans="1:23" ht="13.5" thickBot="1">
      <c r="A49" s="33" t="s">
        <v>40</v>
      </c>
      <c r="B49" s="34">
        <f aca="true" t="shared" si="4" ref="B49:I49">SUM(B35:B45)</f>
        <v>359897.5</v>
      </c>
      <c r="C49" s="35">
        <f t="shared" si="4"/>
        <v>59791.55999999999</v>
      </c>
      <c r="D49" s="35">
        <f t="shared" si="4"/>
        <v>107850.71</v>
      </c>
      <c r="E49" s="34">
        <f t="shared" si="4"/>
        <v>167642.27000000002</v>
      </c>
      <c r="F49" s="34"/>
      <c r="G49" s="52">
        <f>SUM(G35:G48)/COUNT(G35:G46)</f>
        <v>0.7423483953513265</v>
      </c>
      <c r="H49" s="34">
        <f t="shared" si="4"/>
        <v>2300368.9</v>
      </c>
      <c r="I49" s="36">
        <f t="shared" si="4"/>
        <v>2103379.740191395</v>
      </c>
      <c r="J49" s="33" t="s">
        <v>40</v>
      </c>
      <c r="K49" s="34">
        <f>SUM(K35:K45)</f>
        <v>0</v>
      </c>
      <c r="L49" s="35">
        <f>SUM(L35:L45)</f>
        <v>0</v>
      </c>
      <c r="M49" s="35">
        <f>SUM(M35:M45)</f>
        <v>0</v>
      </c>
      <c r="N49" s="34">
        <f>SUM(N35:N45)</f>
        <v>30813.66</v>
      </c>
      <c r="O49" s="34"/>
      <c r="P49" s="36">
        <f>SUM(P35:P45)</f>
        <v>0</v>
      </c>
      <c r="Q49" s="17" t="s">
        <v>40</v>
      </c>
      <c r="R49" s="18">
        <f>SUM(R35:R45)</f>
        <v>0</v>
      </c>
      <c r="S49" s="19">
        <f>SUM(S35:S45)</f>
        <v>0</v>
      </c>
      <c r="T49" s="19">
        <f>SUM(T35:T45)</f>
        <v>0</v>
      </c>
      <c r="U49" s="18">
        <f>SUM(U35:U45)</f>
        <v>198455.93000000002</v>
      </c>
      <c r="V49" s="34"/>
      <c r="W49" s="20">
        <f>SUM(W35:W45)</f>
        <v>0</v>
      </c>
    </row>
    <row r="50" spans="1:17" ht="12.75">
      <c r="A50" s="37"/>
      <c r="B50" s="22"/>
      <c r="C50" s="23"/>
      <c r="D50" s="23"/>
      <c r="E50" s="22"/>
      <c r="F50" s="22"/>
      <c r="G50" s="22"/>
      <c r="H50" s="22"/>
      <c r="I50" s="22"/>
      <c r="Q50" s="37"/>
    </row>
    <row r="51" spans="1:9" ht="12.75">
      <c r="A51" s="21"/>
      <c r="B51" s="22"/>
      <c r="C51" s="23"/>
      <c r="D51" s="23"/>
      <c r="E51" s="22"/>
      <c r="F51" s="22"/>
      <c r="G51" s="22"/>
      <c r="H51" s="22"/>
      <c r="I51" s="22"/>
    </row>
    <row r="52" ht="13.5" thickBot="1"/>
    <row r="53" spans="1:23" ht="15" thickBot="1">
      <c r="A53" s="38" t="s">
        <v>41</v>
      </c>
      <c r="B53" s="39" t="s">
        <v>17</v>
      </c>
      <c r="C53" s="40" t="s">
        <v>18</v>
      </c>
      <c r="D53" s="40" t="s">
        <v>19</v>
      </c>
      <c r="E53" s="41" t="s">
        <v>20</v>
      </c>
      <c r="F53" s="41"/>
      <c r="G53" s="41"/>
      <c r="H53" s="40" t="s">
        <v>21</v>
      </c>
      <c r="I53" s="42" t="s">
        <v>22</v>
      </c>
      <c r="J53" s="38" t="s">
        <v>41</v>
      </c>
      <c r="K53" s="43" t="s">
        <v>17</v>
      </c>
      <c r="L53" s="40" t="s">
        <v>18</v>
      </c>
      <c r="M53" s="40" t="s">
        <v>19</v>
      </c>
      <c r="N53" s="40" t="s">
        <v>1</v>
      </c>
      <c r="O53" s="40" t="s">
        <v>21</v>
      </c>
      <c r="P53" s="42" t="s">
        <v>22</v>
      </c>
      <c r="Q53" s="38" t="s">
        <v>41</v>
      </c>
      <c r="R53" s="43" t="s">
        <v>17</v>
      </c>
      <c r="S53" s="40" t="s">
        <v>18</v>
      </c>
      <c r="T53" s="40" t="s">
        <v>19</v>
      </c>
      <c r="U53" s="40" t="s">
        <v>1</v>
      </c>
      <c r="V53" s="40" t="s">
        <v>21</v>
      </c>
      <c r="W53" s="42" t="s">
        <v>21</v>
      </c>
    </row>
    <row r="54" spans="1:23" ht="12.75">
      <c r="A54" s="44" t="s">
        <v>42</v>
      </c>
      <c r="B54" s="45">
        <f>SUM(B30)+B49</f>
        <v>514749</v>
      </c>
      <c r="C54" s="46">
        <f>SUM(C30)+C49</f>
        <v>105004.24799999999</v>
      </c>
      <c r="D54" s="46">
        <f>SUM(D30)+D49</f>
        <v>175866.22999999998</v>
      </c>
      <c r="E54" s="45">
        <f>SUM(E30+E49)</f>
        <v>280870.478</v>
      </c>
      <c r="F54" s="45"/>
      <c r="G54" s="53">
        <f>SUM(G35:G45,G16:G27)/COUNT(G35:G45,G16:G27)</f>
        <v>0.7881048392176341</v>
      </c>
      <c r="H54" s="45">
        <f>SUM(H30+H49)</f>
        <v>4466752.63</v>
      </c>
      <c r="I54" s="47">
        <f>SUM(I30+I49)</f>
        <v>4296318.0996511355</v>
      </c>
      <c r="J54" s="44" t="s">
        <v>42</v>
      </c>
      <c r="K54" s="45">
        <f>SUM(K49+K30)</f>
        <v>0</v>
      </c>
      <c r="L54" s="46">
        <f>SUM(L49+L30)</f>
        <v>0</v>
      </c>
      <c r="M54" s="46">
        <f>SUM(M49+M30)</f>
        <v>0</v>
      </c>
      <c r="N54" s="45">
        <f>SUM(N49+N30)</f>
        <v>41891.464</v>
      </c>
      <c r="O54" s="45"/>
      <c r="P54" s="47">
        <f>SUM(P49+P30)</f>
        <v>0</v>
      </c>
      <c r="Q54" s="44" t="s">
        <v>42</v>
      </c>
      <c r="R54" s="45">
        <f>R49+R30</f>
        <v>0</v>
      </c>
      <c r="S54" s="45">
        <f>S49+S30</f>
        <v>0</v>
      </c>
      <c r="T54" s="45">
        <f>T49+T30</f>
        <v>0</v>
      </c>
      <c r="U54" s="45">
        <f>U49+U30</f>
        <v>322761.94200000004</v>
      </c>
      <c r="V54" s="45"/>
      <c r="W54" s="45">
        <f>W49+W30</f>
        <v>0</v>
      </c>
    </row>
    <row r="55" spans="1:23" ht="13.5" thickBot="1">
      <c r="A55" s="48" t="s">
        <v>43</v>
      </c>
      <c r="B55" s="49"/>
      <c r="C55" s="49"/>
      <c r="D55" s="49"/>
      <c r="E55" s="49"/>
      <c r="F55" s="49"/>
      <c r="G55" s="49"/>
      <c r="H55" s="49"/>
      <c r="I55" s="50"/>
      <c r="J55" s="48" t="s">
        <v>44</v>
      </c>
      <c r="K55" s="49"/>
      <c r="L55" s="49"/>
      <c r="M55" s="49"/>
      <c r="N55" s="49"/>
      <c r="O55" s="49"/>
      <c r="P55" s="50"/>
      <c r="Q55" s="48" t="s">
        <v>45</v>
      </c>
      <c r="R55" s="49"/>
      <c r="S55" s="49"/>
      <c r="T55" s="49"/>
      <c r="U55" s="49"/>
      <c r="V55" s="49"/>
      <c r="W55" s="50"/>
    </row>
  </sheetData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9" r:id="rId2"/>
  <colBreaks count="2" manualBreakCount="2">
    <brk id="9" min="8" max="54" man="1"/>
    <brk id="16" min="8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X042322</dc:creator>
  <cp:keywords/>
  <dc:description/>
  <cp:lastModifiedBy>D446955</cp:lastModifiedBy>
  <cp:lastPrinted>2011-05-31T08:05:31Z</cp:lastPrinted>
  <dcterms:created xsi:type="dcterms:W3CDTF">2011-05-31T07:22:19Z</dcterms:created>
  <dcterms:modified xsi:type="dcterms:W3CDTF">2012-09-18T07:24:30Z</dcterms:modified>
  <cp:category/>
  <cp:version/>
  <cp:contentType/>
  <cp:contentStatus/>
</cp:coreProperties>
</file>