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090" activeTab="0"/>
  </bookViews>
  <sheets>
    <sheet name="INGRESOS 09.06.08" sheetId="1" r:id="rId1"/>
  </sheets>
  <definedNames>
    <definedName name="_xlnm.Print_Area" localSheetId="0">'INGRESOS 09.06.08'!$E$4:$W$30</definedName>
  </definedNames>
  <calcPr fullCalcOnLoad="1"/>
</workbook>
</file>

<file path=xl/sharedStrings.xml><?xml version="1.0" encoding="utf-8"?>
<sst xmlns="http://schemas.openxmlformats.org/spreadsheetml/2006/main" count="42" uniqueCount="38">
  <si>
    <t>EVOLUCIÓN  DE  RECAUDACIÓN  DE  IMPUESTOS  EJERCICIO  2008.  SITUACIÓN  A  9 DE JUNIO</t>
  </si>
  <si>
    <t>DATOS PRESUPUESTARIOS</t>
  </si>
  <si>
    <t xml:space="preserve">SITUACIÓN A 9 DE JUNIO  </t>
  </si>
  <si>
    <t>CIERRE RECAUDACIÓN 2007</t>
  </si>
  <si>
    <t>PRESUPUESTO 2008</t>
  </si>
  <si>
    <t>INCREMENTO PRESUPUESTADO 2008/2007</t>
  </si>
  <si>
    <t>RECAUDACIÓN LÍQUIDA A 31.05.2007</t>
  </si>
  <si>
    <t>RECAUDACIÓN LÍQUIDA A 31.05.2008</t>
  </si>
  <si>
    <t>PORCENTAJE  REALIZADO SOBRE TOTAL PREVISTO AÑO 2008</t>
  </si>
  <si>
    <t>VARIACIÓN INTERANUAL 2008/2007</t>
  </si>
  <si>
    <t>RECAUDACIÓN RESULTANTE</t>
  </si>
  <si>
    <t>RESULTADO FINAL SOBRE P.G.N.  2008  Meuros</t>
  </si>
  <si>
    <t>IMPUESTOS DIRECTOS</t>
  </si>
  <si>
    <t>I.R.P.F.</t>
  </si>
  <si>
    <t>I. Sociedades</t>
  </si>
  <si>
    <t>I. Patrimonio</t>
  </si>
  <si>
    <t>Otros</t>
  </si>
  <si>
    <t>TOTAL I. DIRECTOS</t>
  </si>
  <si>
    <t>IMPUESTOS INDIRECTOS</t>
  </si>
  <si>
    <t>I.V.A.</t>
  </si>
  <si>
    <t xml:space="preserve">Recaudación </t>
  </si>
  <si>
    <t>Devoluciones</t>
  </si>
  <si>
    <t>Total</t>
  </si>
  <si>
    <t>I. Especiales</t>
  </si>
  <si>
    <t>Ajustes con el Estado</t>
  </si>
  <si>
    <t>I. Transmisiones Patrim.</t>
  </si>
  <si>
    <t>A.J.D.</t>
  </si>
  <si>
    <t>TOTAL I. INDIRECTOS</t>
  </si>
  <si>
    <t>TOTAL  IMPUESTOS</t>
  </si>
  <si>
    <t>RESTO DE INGRESOS            PGN  2008</t>
  </si>
  <si>
    <t>Beneficios Fiscales</t>
  </si>
  <si>
    <t>Tasas y otros ingresos</t>
  </si>
  <si>
    <t>Transferencias Corrientes</t>
  </si>
  <si>
    <t>Resto de Ingresos</t>
  </si>
  <si>
    <t>TOTAL  PRESUPUESTO GENERAL DE NAVARRA 2008</t>
  </si>
  <si>
    <t>% S / TOTAL</t>
  </si>
  <si>
    <t>VARIACION PREVISION S/ PRESUPUESTO</t>
  </si>
  <si>
    <t>PREVISIÓN CIERRE 2008  A 9 DE JUNIO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</si>
</sst>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4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ck"/>
      <top style="thin"/>
      <bottom style="double"/>
    </border>
    <border>
      <left style="medium"/>
      <right style="thick"/>
      <top style="double"/>
      <bottom style="medium"/>
    </border>
    <border>
      <left style="thick"/>
      <right style="thick"/>
      <top style="double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1" fillId="0" borderId="0" xfId="53">
      <alignment/>
      <protection/>
    </xf>
    <xf numFmtId="0" fontId="19" fillId="0" borderId="0" xfId="53" applyFont="1" applyAlignment="1">
      <alignment horizontal="left" vertical="center" wrapText="1"/>
      <protection/>
    </xf>
    <xf numFmtId="164" fontId="1" fillId="0" borderId="0" xfId="53" applyNumberFormat="1">
      <alignment/>
      <protection/>
    </xf>
    <xf numFmtId="164" fontId="1" fillId="0" borderId="0" xfId="53" applyNumberFormat="1" applyBorder="1">
      <alignment/>
      <protection/>
    </xf>
    <xf numFmtId="0" fontId="1" fillId="0" borderId="0" xfId="53" applyBorder="1">
      <alignment/>
      <protection/>
    </xf>
    <xf numFmtId="0" fontId="19" fillId="0" borderId="0" xfId="53" applyFont="1" applyAlignment="1">
      <alignment horizontal="center" vertical="center" wrapText="1"/>
      <protection/>
    </xf>
    <xf numFmtId="164" fontId="19" fillId="0" borderId="10" xfId="53" applyNumberFormat="1" applyFont="1" applyBorder="1" applyAlignment="1">
      <alignment horizontal="center" vertical="center" wrapText="1"/>
      <protection/>
    </xf>
    <xf numFmtId="164" fontId="5" fillId="24" borderId="10" xfId="53" applyNumberFormat="1" applyFont="1" applyFill="1" applyBorder="1" applyAlignment="1">
      <alignment horizontal="center" vertical="center" wrapText="1"/>
      <protection/>
    </xf>
    <xf numFmtId="164" fontId="5" fillId="25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Border="1" applyAlignment="1">
      <alignment horizontal="center" vertical="center" wrapText="1"/>
      <protection/>
    </xf>
    <xf numFmtId="164" fontId="19" fillId="0" borderId="11" xfId="53" applyNumberFormat="1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164" fontId="24" fillId="0" borderId="11" xfId="53" applyNumberFormat="1" applyFont="1" applyBorder="1" applyAlignment="1">
      <alignment horizontal="center" vertical="center" wrapText="1"/>
      <protection/>
    </xf>
    <xf numFmtId="164" fontId="25" fillId="0" borderId="11" xfId="53" applyNumberFormat="1" applyFont="1" applyBorder="1" applyAlignment="1">
      <alignment horizontal="center" vertical="center" wrapText="1"/>
      <protection/>
    </xf>
    <xf numFmtId="164" fontId="26" fillId="11" borderId="11" xfId="53" applyNumberFormat="1" applyFont="1" applyFill="1" applyBorder="1" applyAlignment="1">
      <alignment horizontal="center" vertical="center" wrapText="1"/>
      <protection/>
    </xf>
    <xf numFmtId="164" fontId="22" fillId="0" borderId="12" xfId="53" applyNumberFormat="1" applyFont="1" applyBorder="1" applyAlignment="1">
      <alignment vertical="center"/>
      <protection/>
    </xf>
    <xf numFmtId="164" fontId="27" fillId="24" borderId="12" xfId="53" applyNumberFormat="1" applyFont="1" applyFill="1" applyBorder="1" applyAlignment="1">
      <alignment vertical="center"/>
      <protection/>
    </xf>
    <xf numFmtId="10" fontId="28" fillId="0" borderId="12" xfId="53" applyNumberFormat="1" applyFont="1" applyBorder="1" applyAlignment="1">
      <alignment horizontal="center" vertical="center"/>
      <protection/>
    </xf>
    <xf numFmtId="10" fontId="28" fillId="0" borderId="10" xfId="53" applyNumberFormat="1" applyFont="1" applyFill="1" applyBorder="1" applyAlignment="1">
      <alignment horizontal="center" vertical="center"/>
      <protection/>
    </xf>
    <xf numFmtId="165" fontId="29" fillId="24" borderId="12" xfId="53" applyNumberFormat="1" applyFont="1" applyFill="1" applyBorder="1" applyAlignment="1">
      <alignment horizontal="center" vertical="center"/>
      <protection/>
    </xf>
    <xf numFmtId="164" fontId="30" fillId="0" borderId="0" xfId="53" applyNumberFormat="1" applyFont="1" applyBorder="1" applyAlignment="1">
      <alignment vertical="center"/>
      <protection/>
    </xf>
    <xf numFmtId="164" fontId="24" fillId="0" borderId="12" xfId="53" applyNumberFormat="1" applyFont="1" applyBorder="1" applyAlignment="1">
      <alignment vertical="center"/>
      <protection/>
    </xf>
    <xf numFmtId="165" fontId="24" fillId="0" borderId="12" xfId="53" applyNumberFormat="1" applyFont="1" applyBorder="1" applyAlignment="1">
      <alignment horizontal="center" vertical="center"/>
      <protection/>
    </xf>
    <xf numFmtId="0" fontId="30" fillId="0" borderId="0" xfId="53" applyFont="1" applyBorder="1" applyAlignment="1">
      <alignment vertical="center"/>
      <protection/>
    </xf>
    <xf numFmtId="10" fontId="31" fillId="11" borderId="12" xfId="53" applyNumberFormat="1" applyFont="1" applyFill="1" applyBorder="1" applyAlignment="1">
      <alignment horizontal="center" vertical="center"/>
      <protection/>
    </xf>
    <xf numFmtId="164" fontId="22" fillId="0" borderId="13" xfId="53" applyNumberFormat="1" applyFont="1" applyBorder="1" applyAlignment="1">
      <alignment vertical="center"/>
      <protection/>
    </xf>
    <xf numFmtId="164" fontId="27" fillId="24" borderId="13" xfId="53" applyNumberFormat="1" applyFont="1" applyFill="1" applyBorder="1" applyAlignment="1">
      <alignment vertical="center"/>
      <protection/>
    </xf>
    <xf numFmtId="10" fontId="28" fillId="0" borderId="13" xfId="53" applyNumberFormat="1" applyFont="1" applyBorder="1" applyAlignment="1">
      <alignment horizontal="center" vertical="center"/>
      <protection/>
    </xf>
    <xf numFmtId="165" fontId="29" fillId="24" borderId="13" xfId="53" applyNumberFormat="1" applyFont="1" applyFill="1" applyBorder="1" applyAlignment="1">
      <alignment horizontal="center" vertical="center"/>
      <protection/>
    </xf>
    <xf numFmtId="164" fontId="24" fillId="0" borderId="13" xfId="53" applyNumberFormat="1" applyFont="1" applyBorder="1" applyAlignment="1">
      <alignment vertical="center"/>
      <protection/>
    </xf>
    <xf numFmtId="165" fontId="24" fillId="0" borderId="13" xfId="53" applyNumberFormat="1" applyFont="1" applyBorder="1" applyAlignment="1">
      <alignment horizontal="center" vertical="center"/>
      <protection/>
    </xf>
    <xf numFmtId="10" fontId="31" fillId="11" borderId="13" xfId="53" applyNumberFormat="1" applyFont="1" applyFill="1" applyBorder="1" applyAlignment="1">
      <alignment horizontal="center" vertical="center"/>
      <protection/>
    </xf>
    <xf numFmtId="164" fontId="22" fillId="0" borderId="14" xfId="53" applyNumberFormat="1" applyFont="1" applyBorder="1" applyAlignment="1">
      <alignment vertical="center"/>
      <protection/>
    </xf>
    <xf numFmtId="164" fontId="27" fillId="24" borderId="14" xfId="53" applyNumberFormat="1" applyFont="1" applyFill="1" applyBorder="1" applyAlignment="1">
      <alignment vertical="center"/>
      <protection/>
    </xf>
    <xf numFmtId="10" fontId="28" fillId="0" borderId="14" xfId="53" applyNumberFormat="1" applyFont="1" applyBorder="1" applyAlignment="1">
      <alignment horizontal="center" vertical="center"/>
      <protection/>
    </xf>
    <xf numFmtId="165" fontId="29" fillId="24" borderId="14" xfId="53" applyNumberFormat="1" applyFont="1" applyFill="1" applyBorder="1" applyAlignment="1">
      <alignment horizontal="center" vertical="center"/>
      <protection/>
    </xf>
    <xf numFmtId="164" fontId="24" fillId="0" borderId="14" xfId="53" applyNumberFormat="1" applyFont="1" applyBorder="1" applyAlignment="1">
      <alignment vertical="center"/>
      <protection/>
    </xf>
    <xf numFmtId="165" fontId="24" fillId="0" borderId="14" xfId="53" applyNumberFormat="1" applyFont="1" applyBorder="1" applyAlignment="1">
      <alignment horizontal="center" vertical="center"/>
      <protection/>
    </xf>
    <xf numFmtId="10" fontId="31" fillId="11" borderId="14" xfId="53" applyNumberFormat="1" applyFont="1" applyFill="1" applyBorder="1" applyAlignment="1">
      <alignment horizontal="center" vertical="center"/>
      <protection/>
    </xf>
    <xf numFmtId="164" fontId="32" fillId="0" borderId="15" xfId="53" applyNumberFormat="1" applyFont="1" applyBorder="1" applyAlignment="1">
      <alignment vertical="center"/>
      <protection/>
    </xf>
    <xf numFmtId="164" fontId="33" fillId="24" borderId="15" xfId="53" applyNumberFormat="1" applyFont="1" applyFill="1" applyBorder="1" applyAlignment="1">
      <alignment vertical="center"/>
      <protection/>
    </xf>
    <xf numFmtId="10" fontId="22" fillId="0" borderId="15" xfId="53" applyNumberFormat="1" applyFont="1" applyBorder="1" applyAlignment="1">
      <alignment horizontal="center" vertical="center"/>
      <protection/>
    </xf>
    <xf numFmtId="10" fontId="22" fillId="0" borderId="10" xfId="53" applyNumberFormat="1" applyFont="1" applyFill="1" applyBorder="1" applyAlignment="1">
      <alignment horizontal="center" vertical="center"/>
      <protection/>
    </xf>
    <xf numFmtId="165" fontId="29" fillId="24" borderId="15" xfId="53" applyNumberFormat="1" applyFont="1" applyFill="1" applyBorder="1" applyAlignment="1">
      <alignment horizontal="center" vertical="center"/>
      <protection/>
    </xf>
    <xf numFmtId="164" fontId="34" fillId="0" borderId="0" xfId="53" applyNumberFormat="1" applyFont="1" applyBorder="1" applyAlignment="1">
      <alignment vertical="center"/>
      <protection/>
    </xf>
    <xf numFmtId="164" fontId="28" fillId="0" borderId="15" xfId="53" applyNumberFormat="1" applyFont="1" applyBorder="1" applyAlignment="1">
      <alignment vertical="center"/>
      <protection/>
    </xf>
    <xf numFmtId="0" fontId="34" fillId="0" borderId="0" xfId="53" applyFont="1" applyBorder="1" applyAlignment="1">
      <alignment vertical="center"/>
      <protection/>
    </xf>
    <xf numFmtId="165" fontId="24" fillId="0" borderId="15" xfId="53" applyNumberFormat="1" applyFont="1" applyBorder="1" applyAlignment="1">
      <alignment horizontal="center" vertical="center"/>
      <protection/>
    </xf>
    <xf numFmtId="10" fontId="35" fillId="11" borderId="15" xfId="53" applyNumberFormat="1" applyFont="1" applyFill="1" applyBorder="1" applyAlignment="1">
      <alignment horizontal="center" vertical="center"/>
      <protection/>
    </xf>
    <xf numFmtId="0" fontId="30" fillId="0" borderId="0" xfId="53" applyFont="1">
      <alignment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28" fillId="0" borderId="0" xfId="53" applyFont="1" applyFill="1" applyBorder="1" applyAlignment="1">
      <alignment horizontal="left" vertical="center" wrapText="1"/>
      <protection/>
    </xf>
    <xf numFmtId="164" fontId="28" fillId="0" borderId="0" xfId="53" applyNumberFormat="1" applyFont="1" applyFill="1" applyBorder="1" applyAlignment="1">
      <alignment vertical="center"/>
      <protection/>
    </xf>
    <xf numFmtId="164" fontId="36" fillId="0" borderId="0" xfId="53" applyNumberFormat="1" applyFont="1" applyFill="1" applyBorder="1" applyAlignment="1">
      <alignment vertical="center"/>
      <protection/>
    </xf>
    <xf numFmtId="10" fontId="28" fillId="0" borderId="0" xfId="53" applyNumberFormat="1" applyFont="1" applyFill="1" applyBorder="1" applyAlignment="1">
      <alignment horizontal="center" vertical="center"/>
      <protection/>
    </xf>
    <xf numFmtId="165" fontId="24" fillId="0" borderId="0" xfId="53" applyNumberFormat="1" applyFont="1" applyFill="1" applyBorder="1" applyAlignment="1">
      <alignment horizontal="center" vertical="center"/>
      <protection/>
    </xf>
    <xf numFmtId="164" fontId="30" fillId="0" borderId="0" xfId="53" applyNumberFormat="1" applyFont="1" applyFill="1" applyBorder="1" applyAlignment="1">
      <alignment vertical="center"/>
      <protection/>
    </xf>
    <xf numFmtId="0" fontId="30" fillId="0" borderId="0" xfId="53" applyFont="1" applyFill="1" applyBorder="1" applyAlignment="1">
      <alignment vertical="center"/>
      <protection/>
    </xf>
    <xf numFmtId="165" fontId="28" fillId="0" borderId="0" xfId="53" applyNumberFormat="1" applyFont="1" applyFill="1" applyBorder="1" applyAlignment="1">
      <alignment horizontal="center" vertical="center"/>
      <protection/>
    </xf>
    <xf numFmtId="10" fontId="36" fillId="0" borderId="0" xfId="53" applyNumberFormat="1" applyFont="1" applyFill="1" applyBorder="1" applyAlignment="1">
      <alignment horizontal="center" vertical="center"/>
      <protection/>
    </xf>
    <xf numFmtId="0" fontId="30" fillId="0" borderId="0" xfId="53" applyFont="1" applyFill="1" applyBorder="1">
      <alignment/>
      <protection/>
    </xf>
    <xf numFmtId="0" fontId="24" fillId="0" borderId="16" xfId="53" applyFont="1" applyBorder="1" applyAlignment="1">
      <alignment horizontal="left" vertical="center" wrapText="1"/>
      <protection/>
    </xf>
    <xf numFmtId="164" fontId="28" fillId="0" borderId="11" xfId="53" applyNumberFormat="1" applyFont="1" applyBorder="1" applyAlignment="1">
      <alignment horizontal="right" vertical="center"/>
      <protection/>
    </xf>
    <xf numFmtId="164" fontId="37" fillId="0" borderId="0" xfId="53" applyNumberFormat="1" applyFont="1" applyBorder="1" applyAlignment="1">
      <alignment vertical="center"/>
      <protection/>
    </xf>
    <xf numFmtId="0" fontId="37" fillId="0" borderId="0" xfId="53" applyFont="1" applyBorder="1" applyAlignment="1">
      <alignment vertical="center"/>
      <protection/>
    </xf>
    <xf numFmtId="10" fontId="36" fillId="15" borderId="12" xfId="53" applyNumberFormat="1" applyFont="1" applyFill="1" applyBorder="1" applyAlignment="1">
      <alignment horizontal="center" vertical="center"/>
      <protection/>
    </xf>
    <xf numFmtId="0" fontId="24" fillId="0" borderId="17" xfId="53" applyFont="1" applyBorder="1" applyAlignment="1">
      <alignment horizontal="left" vertical="center" wrapText="1"/>
      <protection/>
    </xf>
    <xf numFmtId="164" fontId="28" fillId="0" borderId="18" xfId="53" applyNumberFormat="1" applyFont="1" applyBorder="1" applyAlignment="1">
      <alignment horizontal="right" vertical="center"/>
      <protection/>
    </xf>
    <xf numFmtId="164" fontId="24" fillId="0" borderId="10" xfId="53" applyNumberFormat="1" applyFont="1" applyBorder="1" applyAlignment="1">
      <alignment vertical="center"/>
      <protection/>
    </xf>
    <xf numFmtId="10" fontId="29" fillId="15" borderId="10" xfId="53" applyNumberFormat="1" applyFont="1" applyFill="1" applyBorder="1" applyAlignment="1">
      <alignment horizontal="center" vertical="center"/>
      <protection/>
    </xf>
    <xf numFmtId="0" fontId="22" fillId="0" borderId="19" xfId="53" applyFont="1" applyBorder="1" applyAlignment="1">
      <alignment horizontal="left" vertical="center" wrapText="1"/>
      <protection/>
    </xf>
    <xf numFmtId="164" fontId="22" fillId="0" borderId="20" xfId="53" applyNumberFormat="1" applyFont="1" applyBorder="1" applyAlignment="1">
      <alignment horizontal="right" vertical="center"/>
      <protection/>
    </xf>
    <xf numFmtId="164" fontId="27" fillId="24" borderId="20" xfId="53" applyNumberFormat="1" applyFont="1" applyFill="1" applyBorder="1" applyAlignment="1">
      <alignment horizontal="right" vertical="center"/>
      <protection/>
    </xf>
    <xf numFmtId="10" fontId="28" fillId="0" borderId="20" xfId="53" applyNumberFormat="1" applyFont="1" applyBorder="1" applyAlignment="1">
      <alignment horizontal="center" vertical="center"/>
      <protection/>
    </xf>
    <xf numFmtId="165" fontId="29" fillId="24" borderId="20" xfId="53" applyNumberFormat="1" applyFont="1" applyFill="1" applyBorder="1" applyAlignment="1">
      <alignment horizontal="center" vertical="center"/>
      <protection/>
    </xf>
    <xf numFmtId="164" fontId="24" fillId="0" borderId="20" xfId="53" applyNumberFormat="1" applyFont="1" applyBorder="1" applyAlignment="1">
      <alignment vertical="center"/>
      <protection/>
    </xf>
    <xf numFmtId="164" fontId="22" fillId="0" borderId="20" xfId="53" applyNumberFormat="1" applyFont="1" applyBorder="1" applyAlignment="1">
      <alignment vertical="center"/>
      <protection/>
    </xf>
    <xf numFmtId="165" fontId="24" fillId="0" borderId="20" xfId="53" applyNumberFormat="1" applyFont="1" applyBorder="1" applyAlignment="1">
      <alignment horizontal="center" vertical="center"/>
      <protection/>
    </xf>
    <xf numFmtId="10" fontId="31" fillId="11" borderId="20" xfId="53" applyNumberFormat="1" applyFont="1" applyFill="1" applyBorder="1" applyAlignment="1">
      <alignment horizontal="center" vertical="center"/>
      <protection/>
    </xf>
    <xf numFmtId="164" fontId="22" fillId="0" borderId="21" xfId="53" applyNumberFormat="1" applyFont="1" applyBorder="1" applyAlignment="1">
      <alignment vertical="center"/>
      <protection/>
    </xf>
    <xf numFmtId="164" fontId="27" fillId="24" borderId="21" xfId="53" applyNumberFormat="1" applyFont="1" applyFill="1" applyBorder="1" applyAlignment="1">
      <alignment vertical="center"/>
      <protection/>
    </xf>
    <xf numFmtId="10" fontId="28" fillId="0" borderId="21" xfId="53" applyNumberFormat="1" applyFont="1" applyBorder="1" applyAlignment="1">
      <alignment horizontal="center" vertical="center"/>
      <protection/>
    </xf>
    <xf numFmtId="165" fontId="29" fillId="24" borderId="21" xfId="53" applyNumberFormat="1" applyFont="1" applyFill="1" applyBorder="1" applyAlignment="1">
      <alignment horizontal="center" vertical="center"/>
      <protection/>
    </xf>
    <xf numFmtId="164" fontId="24" fillId="0" borderId="21" xfId="53" applyNumberFormat="1" applyFont="1" applyBorder="1" applyAlignment="1">
      <alignment vertical="center"/>
      <protection/>
    </xf>
    <xf numFmtId="165" fontId="24" fillId="0" borderId="21" xfId="53" applyNumberFormat="1" applyFont="1" applyBorder="1" applyAlignment="1">
      <alignment horizontal="center" vertical="center"/>
      <protection/>
    </xf>
    <xf numFmtId="10" fontId="31" fillId="11" borderId="21" xfId="53" applyNumberFormat="1" applyFont="1" applyFill="1" applyBorder="1" applyAlignment="1">
      <alignment horizontal="center" vertical="center"/>
      <protection/>
    </xf>
    <xf numFmtId="164" fontId="38" fillId="0" borderId="15" xfId="53" applyNumberFormat="1" applyFont="1" applyBorder="1" applyAlignment="1">
      <alignment vertical="center"/>
      <protection/>
    </xf>
    <xf numFmtId="164" fontId="23" fillId="24" borderId="15" xfId="53" applyNumberFormat="1" applyFont="1" applyFill="1" applyBorder="1" applyAlignment="1">
      <alignment vertical="center"/>
      <protection/>
    </xf>
    <xf numFmtId="10" fontId="23" fillId="25" borderId="15" xfId="53" applyNumberFormat="1" applyFont="1" applyFill="1" applyBorder="1" applyAlignment="1">
      <alignment horizontal="center" vertical="center"/>
      <protection/>
    </xf>
    <xf numFmtId="10" fontId="23" fillId="0" borderId="10" xfId="53" applyNumberFormat="1" applyFont="1" applyFill="1" applyBorder="1" applyAlignment="1">
      <alignment horizontal="center" vertical="center"/>
      <protection/>
    </xf>
    <xf numFmtId="164" fontId="39" fillId="0" borderId="0" xfId="53" applyNumberFormat="1" applyFont="1" applyBorder="1" applyAlignment="1">
      <alignment vertical="center"/>
      <protection/>
    </xf>
    <xf numFmtId="0" fontId="39" fillId="0" borderId="0" xfId="53" applyFont="1" applyBorder="1" applyAlignment="1">
      <alignment vertical="center"/>
      <protection/>
    </xf>
    <xf numFmtId="10" fontId="23" fillId="19" borderId="15" xfId="53" applyNumberFormat="1" applyFont="1" applyFill="1" applyBorder="1" applyAlignment="1">
      <alignment horizontal="center" vertical="center"/>
      <protection/>
    </xf>
    <xf numFmtId="0" fontId="34" fillId="0" borderId="0" xfId="53" applyFont="1">
      <alignment/>
      <protection/>
    </xf>
    <xf numFmtId="164" fontId="1" fillId="0" borderId="0" xfId="53" applyNumberFormat="1" applyFill="1" applyBorder="1">
      <alignment/>
      <protection/>
    </xf>
    <xf numFmtId="164" fontId="27" fillId="24" borderId="12" xfId="53" applyNumberFormat="1" applyFont="1" applyFill="1" applyBorder="1">
      <alignment/>
      <protection/>
    </xf>
    <xf numFmtId="164" fontId="27" fillId="24" borderId="13" xfId="53" applyNumberFormat="1" applyFont="1" applyFill="1" applyBorder="1">
      <alignment/>
      <protection/>
    </xf>
    <xf numFmtId="164" fontId="27" fillId="24" borderId="22" xfId="53" applyNumberFormat="1" applyFont="1" applyFill="1" applyBorder="1">
      <alignment/>
      <protection/>
    </xf>
    <xf numFmtId="164" fontId="22" fillId="0" borderId="15" xfId="53" applyNumberFormat="1" applyFont="1" applyBorder="1" applyAlignment="1">
      <alignment vertical="center"/>
      <protection/>
    </xf>
    <xf numFmtId="164" fontId="22" fillId="0" borderId="0" xfId="53" applyNumberFormat="1" applyFont="1" applyFill="1" applyBorder="1" applyAlignment="1">
      <alignment vertical="center"/>
      <protection/>
    </xf>
    <xf numFmtId="0" fontId="40" fillId="0" borderId="0" xfId="53" applyFont="1">
      <alignment/>
      <protection/>
    </xf>
    <xf numFmtId="164" fontId="41" fillId="0" borderId="11" xfId="53" applyNumberFormat="1" applyFont="1" applyBorder="1" applyAlignment="1">
      <alignment horizontal="center" vertical="center" wrapText="1"/>
      <protection/>
    </xf>
    <xf numFmtId="164" fontId="26" fillId="0" borderId="11" xfId="53" applyNumberFormat="1" applyFont="1" applyBorder="1" applyAlignment="1">
      <alignment horizontal="center" vertical="center" wrapText="1"/>
      <protection/>
    </xf>
    <xf numFmtId="164" fontId="35" fillId="0" borderId="12" xfId="53" applyNumberFormat="1" applyFont="1" applyBorder="1" applyAlignment="1">
      <alignment vertical="center"/>
      <protection/>
    </xf>
    <xf numFmtId="164" fontId="35" fillId="0" borderId="13" xfId="53" applyNumberFormat="1" applyFont="1" applyBorder="1" applyAlignment="1">
      <alignment vertical="center"/>
      <protection/>
    </xf>
    <xf numFmtId="164" fontId="35" fillId="0" borderId="14" xfId="53" applyNumberFormat="1" applyFont="1" applyBorder="1" applyAlignment="1">
      <alignment vertical="center"/>
      <protection/>
    </xf>
    <xf numFmtId="164" fontId="42" fillId="0" borderId="15" xfId="53" applyNumberFormat="1" applyFont="1" applyBorder="1" applyAlignment="1">
      <alignment vertical="center"/>
      <protection/>
    </xf>
    <xf numFmtId="164" fontId="31" fillId="0" borderId="0" xfId="53" applyNumberFormat="1" applyFont="1" applyFill="1" applyBorder="1" applyAlignment="1">
      <alignment vertical="center"/>
      <protection/>
    </xf>
    <xf numFmtId="0" fontId="35" fillId="0" borderId="0" xfId="53" applyFont="1" applyFill="1" applyBorder="1" applyAlignment="1">
      <alignment vertical="center"/>
      <protection/>
    </xf>
    <xf numFmtId="164" fontId="35" fillId="0" borderId="11" xfId="53" applyNumberFormat="1" applyFont="1" applyBorder="1" applyAlignment="1">
      <alignment vertical="center"/>
      <protection/>
    </xf>
    <xf numFmtId="164" fontId="35" fillId="0" borderId="18" xfId="53" applyNumberFormat="1" applyFont="1" applyBorder="1" applyAlignment="1">
      <alignment vertical="center"/>
      <protection/>
    </xf>
    <xf numFmtId="164" fontId="35" fillId="0" borderId="20" xfId="53" applyNumberFormat="1" applyFont="1" applyBorder="1" applyAlignment="1">
      <alignment vertical="center"/>
      <protection/>
    </xf>
    <xf numFmtId="164" fontId="35" fillId="0" borderId="21" xfId="53" applyNumberFormat="1" applyFont="1" applyBorder="1" applyAlignment="1">
      <alignment vertical="center"/>
      <protection/>
    </xf>
    <xf numFmtId="164" fontId="44" fillId="0" borderId="15" xfId="53" applyNumberFormat="1" applyFont="1" applyBorder="1" applyAlignment="1">
      <alignment vertical="center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10" fontId="35" fillId="0" borderId="12" xfId="55" applyNumberFormat="1" applyFont="1" applyFill="1" applyBorder="1" applyAlignment="1">
      <alignment vertical="center"/>
    </xf>
    <xf numFmtId="10" fontId="35" fillId="0" borderId="13" xfId="55" applyNumberFormat="1" applyFont="1" applyFill="1" applyBorder="1" applyAlignment="1">
      <alignment vertical="center"/>
    </xf>
    <xf numFmtId="10" fontId="35" fillId="0" borderId="22" xfId="55" applyNumberFormat="1" applyFont="1" applyFill="1" applyBorder="1" applyAlignment="1">
      <alignment vertical="center"/>
    </xf>
    <xf numFmtId="10" fontId="42" fillId="0" borderId="23" xfId="55" applyNumberFormat="1" applyFont="1" applyFill="1" applyBorder="1" applyAlignment="1">
      <alignment vertical="center"/>
    </xf>
    <xf numFmtId="0" fontId="35" fillId="0" borderId="12" xfId="53" applyFont="1" applyFill="1" applyBorder="1" applyAlignment="1">
      <alignment vertical="center"/>
      <protection/>
    </xf>
    <xf numFmtId="0" fontId="35" fillId="0" borderId="14" xfId="53" applyFont="1" applyFill="1" applyBorder="1" applyAlignment="1">
      <alignment vertical="center"/>
      <protection/>
    </xf>
    <xf numFmtId="10" fontId="35" fillId="0" borderId="20" xfId="55" applyNumberFormat="1" applyFont="1" applyFill="1" applyBorder="1" applyAlignment="1">
      <alignment vertical="center"/>
    </xf>
    <xf numFmtId="10" fontId="35" fillId="0" borderId="24" xfId="55" applyNumberFormat="1" applyFont="1" applyFill="1" applyBorder="1" applyAlignment="1">
      <alignment vertical="center"/>
    </xf>
    <xf numFmtId="10" fontId="35" fillId="0" borderId="14" xfId="55" applyNumberFormat="1" applyFont="1" applyFill="1" applyBorder="1" applyAlignment="1">
      <alignment vertical="center"/>
    </xf>
    <xf numFmtId="10" fontId="42" fillId="0" borderId="25" xfId="55" applyNumberFormat="1" applyFont="1" applyFill="1" applyBorder="1" applyAlignment="1">
      <alignment vertical="center"/>
    </xf>
    <xf numFmtId="164" fontId="33" fillId="24" borderId="23" xfId="53" applyNumberFormat="1" applyFont="1" applyFill="1" applyBorder="1" applyAlignment="1">
      <alignment vertical="center"/>
      <protection/>
    </xf>
    <xf numFmtId="164" fontId="40" fillId="0" borderId="0" xfId="53" applyNumberFormat="1" applyFont="1">
      <alignment/>
      <protection/>
    </xf>
    <xf numFmtId="0" fontId="22" fillId="0" borderId="26" xfId="53" applyFont="1" applyBorder="1" applyAlignment="1">
      <alignment vertical="center" wrapText="1"/>
      <protection/>
    </xf>
    <xf numFmtId="0" fontId="22" fillId="0" borderId="27" xfId="53" applyFont="1" applyBorder="1" applyAlignment="1">
      <alignment vertical="center" wrapText="1"/>
      <protection/>
    </xf>
    <xf numFmtId="0" fontId="21" fillId="19" borderId="28" xfId="53" applyFont="1" applyFill="1" applyBorder="1" applyAlignment="1">
      <alignment horizontal="center" vertical="center" wrapText="1"/>
      <protection/>
    </xf>
    <xf numFmtId="0" fontId="21" fillId="19" borderId="29" xfId="53" applyFont="1" applyFill="1" applyBorder="1" applyAlignment="1">
      <alignment horizontal="center" vertical="center" wrapText="1"/>
      <protection/>
    </xf>
    <xf numFmtId="0" fontId="21" fillId="19" borderId="30" xfId="53" applyFont="1" applyFill="1" applyBorder="1" applyAlignment="1">
      <alignment horizontal="center" vertical="center" wrapText="1"/>
      <protection/>
    </xf>
    <xf numFmtId="0" fontId="22" fillId="0" borderId="31" xfId="53" applyFont="1" applyBorder="1" applyAlignment="1">
      <alignment horizontal="center" vertical="center" wrapText="1"/>
      <protection/>
    </xf>
    <xf numFmtId="0" fontId="22" fillId="0" borderId="32" xfId="53" applyFont="1" applyBorder="1" applyAlignment="1">
      <alignment horizontal="center" vertical="center" wrapText="1"/>
      <protection/>
    </xf>
    <xf numFmtId="0" fontId="22" fillId="0" borderId="33" xfId="53" applyFont="1" applyBorder="1" applyAlignment="1">
      <alignment horizontal="center" vertical="center" wrapText="1"/>
      <protection/>
    </xf>
    <xf numFmtId="0" fontId="22" fillId="0" borderId="34" xfId="53" applyFont="1" applyBorder="1" applyAlignment="1">
      <alignment horizontal="center" vertical="center" wrapText="1"/>
      <protection/>
    </xf>
    <xf numFmtId="0" fontId="22" fillId="0" borderId="35" xfId="53" applyFont="1" applyBorder="1" applyAlignment="1">
      <alignment horizontal="center" vertical="center" wrapText="1"/>
      <protection/>
    </xf>
    <xf numFmtId="0" fontId="22" fillId="0" borderId="36" xfId="53" applyFont="1" applyBorder="1" applyAlignment="1">
      <alignment horizontal="center" vertical="center" wrapText="1"/>
      <protection/>
    </xf>
    <xf numFmtId="0" fontId="22" fillId="0" borderId="37" xfId="53" applyFont="1" applyBorder="1" applyAlignment="1">
      <alignment horizontal="center" vertical="center" wrapText="1"/>
      <protection/>
    </xf>
    <xf numFmtId="0" fontId="22" fillId="0" borderId="38" xfId="53" applyFont="1" applyBorder="1" applyAlignment="1">
      <alignment horizontal="center" vertical="center" wrapText="1"/>
      <protection/>
    </xf>
    <xf numFmtId="0" fontId="22" fillId="0" borderId="39" xfId="53" applyFont="1" applyBorder="1" applyAlignment="1">
      <alignment horizontal="center" vertical="center" wrapText="1"/>
      <protection/>
    </xf>
    <xf numFmtId="0" fontId="22" fillId="0" borderId="40" xfId="53" applyFont="1" applyBorder="1" applyAlignment="1">
      <alignment horizontal="center" vertical="center" wrapText="1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41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43" xfId="53" applyFont="1" applyBorder="1" applyAlignment="1">
      <alignment horizontal="left" vertical="center" wrapText="1"/>
      <protection/>
    </xf>
    <xf numFmtId="0" fontId="22" fillId="0" borderId="30" xfId="53" applyFont="1" applyBorder="1" applyAlignment="1">
      <alignment horizontal="left" vertical="center" wrapText="1"/>
      <protection/>
    </xf>
    <xf numFmtId="164" fontId="36" fillId="0" borderId="11" xfId="53" applyNumberFormat="1" applyFont="1" applyFill="1" applyBorder="1" applyAlignment="1">
      <alignment horizontal="right" vertical="center"/>
      <protection/>
    </xf>
    <xf numFmtId="164" fontId="36" fillId="0" borderId="10" xfId="53" applyNumberFormat="1" applyFont="1" applyFill="1" applyBorder="1" applyAlignment="1">
      <alignment horizontal="right" vertical="center"/>
      <protection/>
    </xf>
    <xf numFmtId="0" fontId="36" fillId="26" borderId="28" xfId="53" applyFont="1" applyFill="1" applyBorder="1" applyAlignment="1">
      <alignment horizontal="center" vertical="center" wrapText="1"/>
      <protection/>
    </xf>
    <xf numFmtId="0" fontId="36" fillId="26" borderId="30" xfId="53" applyFont="1" applyFill="1" applyBorder="1" applyAlignment="1">
      <alignment horizontal="center" vertical="center" wrapText="1"/>
      <protection/>
    </xf>
    <xf numFmtId="0" fontId="23" fillId="19" borderId="28" xfId="53" applyFont="1" applyFill="1" applyBorder="1" applyAlignment="1">
      <alignment horizontal="center" vertical="center" wrapText="1"/>
      <protection/>
    </xf>
    <xf numFmtId="0" fontId="23" fillId="19" borderId="29" xfId="53" applyFont="1" applyFill="1" applyBorder="1" applyAlignment="1">
      <alignment horizontal="center" vertical="center" wrapText="1"/>
      <protection/>
    </xf>
    <xf numFmtId="0" fontId="23" fillId="19" borderId="30" xfId="53" applyFont="1" applyFill="1" applyBorder="1" applyAlignment="1">
      <alignment horizontal="center" vertical="center" wrapText="1"/>
      <protection/>
    </xf>
    <xf numFmtId="0" fontId="22" fillId="0" borderId="28" xfId="53" applyFont="1" applyBorder="1" applyAlignment="1">
      <alignment horizontal="center" vertical="center" wrapText="1"/>
      <protection/>
    </xf>
    <xf numFmtId="0" fontId="22" fillId="0" borderId="29" xfId="53" applyFont="1" applyBorder="1" applyAlignment="1">
      <alignment horizontal="center" vertical="center" wrapText="1"/>
      <protection/>
    </xf>
    <xf numFmtId="0" fontId="22" fillId="0" borderId="30" xfId="53" applyFont="1" applyBorder="1" applyAlignment="1">
      <alignment horizontal="center" vertical="center" wrapText="1"/>
      <protection/>
    </xf>
    <xf numFmtId="0" fontId="22" fillId="0" borderId="44" xfId="53" applyFont="1" applyBorder="1" applyAlignment="1">
      <alignment vertical="center" wrapText="1"/>
      <protection/>
    </xf>
    <xf numFmtId="0" fontId="22" fillId="0" borderId="39" xfId="53" applyFont="1" applyBorder="1" applyAlignment="1">
      <alignment vertical="center" wrapText="1"/>
      <protection/>
    </xf>
    <xf numFmtId="0" fontId="22" fillId="0" borderId="45" xfId="53" applyFont="1" applyBorder="1" applyAlignment="1">
      <alignment vertical="center" wrapText="1"/>
      <protection/>
    </xf>
    <xf numFmtId="0" fontId="22" fillId="0" borderId="42" xfId="53" applyFont="1" applyBorder="1" applyAlignment="1">
      <alignment vertical="center" wrapText="1"/>
      <protection/>
    </xf>
    <xf numFmtId="164" fontId="43" fillId="0" borderId="11" xfId="53" applyNumberFormat="1" applyFont="1" applyBorder="1" applyAlignment="1">
      <alignment horizontal="center" vertical="center"/>
      <protection/>
    </xf>
    <xf numFmtId="164" fontId="43" fillId="0" borderId="10" xfId="53" applyNumberFormat="1" applyFont="1" applyBorder="1" applyAlignment="1">
      <alignment horizontal="center" vertical="center"/>
      <protection/>
    </xf>
    <xf numFmtId="0" fontId="38" fillId="0" borderId="28" xfId="53" applyFont="1" applyBorder="1" applyAlignment="1">
      <alignment horizontal="center" vertical="center" wrapText="1"/>
      <protection/>
    </xf>
    <xf numFmtId="0" fontId="38" fillId="0" borderId="29" xfId="53" applyFont="1" applyBorder="1" applyAlignment="1">
      <alignment horizontal="center" vertical="center" wrapText="1"/>
      <protection/>
    </xf>
    <xf numFmtId="0" fontId="38" fillId="0" borderId="30" xfId="53" applyFont="1" applyBorder="1" applyAlignment="1">
      <alignment horizontal="center" vertical="center" wrapText="1"/>
      <protection/>
    </xf>
    <xf numFmtId="165" fontId="24" fillId="0" borderId="11" xfId="53" applyNumberFormat="1" applyFont="1" applyBorder="1" applyAlignment="1">
      <alignment horizontal="center" vertical="center"/>
      <protection/>
    </xf>
    <xf numFmtId="165" fontId="24" fillId="0" borderId="10" xfId="53" applyNumberFormat="1" applyFont="1" applyBorder="1" applyAlignment="1">
      <alignment horizontal="center" vertical="center"/>
      <protection/>
    </xf>
    <xf numFmtId="0" fontId="22" fillId="0" borderId="46" xfId="53" applyFont="1" applyBorder="1" applyAlignment="1">
      <alignment vertical="center" wrapText="1"/>
      <protection/>
    </xf>
    <xf numFmtId="0" fontId="22" fillId="0" borderId="47" xfId="53" applyFont="1" applyBorder="1" applyAlignment="1">
      <alignment vertical="center" wrapText="1"/>
      <protection/>
    </xf>
    <xf numFmtId="0" fontId="22" fillId="0" borderId="43" xfId="53" applyFont="1" applyBorder="1" applyAlignment="1">
      <alignment vertical="center" wrapText="1"/>
      <protection/>
    </xf>
    <xf numFmtId="0" fontId="22" fillId="0" borderId="30" xfId="53" applyFont="1" applyBorder="1" applyAlignment="1">
      <alignment vertical="center" wrapText="1"/>
      <protection/>
    </xf>
    <xf numFmtId="0" fontId="22" fillId="0" borderId="48" xfId="53" applyFont="1" applyBorder="1" applyAlignment="1">
      <alignment horizontal="left" vertical="center" wrapText="1"/>
      <protection/>
    </xf>
    <xf numFmtId="0" fontId="22" fillId="0" borderId="49" xfId="53" applyFont="1" applyBorder="1" applyAlignment="1">
      <alignment horizontal="left" vertical="center" wrapText="1"/>
      <protection/>
    </xf>
    <xf numFmtId="0" fontId="22" fillId="0" borderId="50" xfId="53" applyFont="1" applyBorder="1" applyAlignment="1">
      <alignment horizontal="left" vertical="center" wrapText="1"/>
      <protection/>
    </xf>
    <xf numFmtId="165" fontId="24" fillId="0" borderId="11" xfId="53" applyNumberFormat="1" applyFont="1" applyFill="1" applyBorder="1" applyAlignment="1">
      <alignment horizontal="center" vertical="center"/>
      <protection/>
    </xf>
    <xf numFmtId="165" fontId="24" fillId="0" borderId="10" xfId="53" applyNumberFormat="1" applyFont="1" applyFill="1" applyBorder="1" applyAlignment="1">
      <alignment horizontal="center" vertical="center"/>
      <protection/>
    </xf>
    <xf numFmtId="0" fontId="22" fillId="0" borderId="51" xfId="53" applyFont="1" applyBorder="1" applyAlignment="1">
      <alignment vertical="center" wrapText="1"/>
      <protection/>
    </xf>
    <xf numFmtId="0" fontId="22" fillId="0" borderId="52" xfId="53" applyFont="1" applyBorder="1" applyAlignment="1">
      <alignment vertical="center" wrapText="1"/>
      <protection/>
    </xf>
    <xf numFmtId="10" fontId="28" fillId="0" borderId="11" xfId="53" applyNumberFormat="1" applyFont="1" applyBorder="1" applyAlignment="1">
      <alignment horizontal="center" vertical="center"/>
      <protection/>
    </xf>
    <xf numFmtId="10" fontId="28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SEGUIMIENTO IMPUESTOS 09 06 08 H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4:W35"/>
  <sheetViews>
    <sheetView tabSelected="1" zoomScale="50" zoomScaleNormal="50" workbookViewId="0" topLeftCell="E1">
      <selection activeCell="AA6" sqref="AA6"/>
    </sheetView>
  </sheetViews>
  <sheetFormatPr defaultColWidth="11.421875" defaultRowHeight="12.75"/>
  <cols>
    <col min="1" max="1" width="3.8515625" style="1" customWidth="1"/>
    <col min="2" max="2" width="4.00390625" style="1" customWidth="1"/>
    <col min="3" max="3" width="3.28125" style="1" customWidth="1"/>
    <col min="4" max="4" width="3.421875" style="1" customWidth="1"/>
    <col min="5" max="5" width="21.421875" style="2" customWidth="1"/>
    <col min="6" max="6" width="11.421875" style="2" customWidth="1"/>
    <col min="7" max="7" width="20.28125" style="2" customWidth="1"/>
    <col min="8" max="8" width="13.7109375" style="3" customWidth="1"/>
    <col min="9" max="9" width="14.8515625" style="3" customWidth="1"/>
    <col min="10" max="10" width="15.7109375" style="3" customWidth="1"/>
    <col min="11" max="11" width="0.5625" style="3" customWidth="1"/>
    <col min="12" max="12" width="9.421875" style="3" customWidth="1"/>
    <col min="13" max="13" width="0.9921875" style="4" customWidth="1"/>
    <col min="14" max="14" width="13.7109375" style="3" customWidth="1"/>
    <col min="15" max="15" width="1.28515625" style="4" customWidth="1"/>
    <col min="16" max="16" width="15.421875" style="3" customWidth="1"/>
    <col min="17" max="17" width="14.140625" style="3" customWidth="1"/>
    <col min="18" max="18" width="1.28515625" style="5" customWidth="1"/>
    <col min="19" max="19" width="13.57421875" style="1" customWidth="1"/>
    <col min="20" max="20" width="0.9921875" style="5" customWidth="1"/>
    <col min="21" max="21" width="14.57421875" style="1" customWidth="1"/>
    <col min="22" max="22" width="13.421875" style="1" customWidth="1"/>
    <col min="23" max="23" width="12.7109375" style="1" bestFit="1" customWidth="1"/>
    <col min="24" max="16384" width="11.421875" style="1" customWidth="1"/>
  </cols>
  <sheetData>
    <row r="3" ht="15.75" thickBot="1"/>
    <row r="4" spans="5:23" ht="31.5" customHeight="1" thickBot="1" thickTop="1">
      <c r="E4" s="131" t="s">
        <v>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</row>
    <row r="5" ht="6.75" customHeight="1" thickBot="1" thickTop="1"/>
    <row r="6" spans="8:23" ht="48" customHeight="1" thickBot="1" thickTop="1">
      <c r="H6" s="156" t="s">
        <v>1</v>
      </c>
      <c r="I6" s="157"/>
      <c r="J6" s="157"/>
      <c r="K6" s="157"/>
      <c r="L6" s="158"/>
      <c r="N6" s="153" t="s">
        <v>2</v>
      </c>
      <c r="O6" s="154"/>
      <c r="P6" s="154"/>
      <c r="Q6" s="154"/>
      <c r="R6" s="154"/>
      <c r="S6" s="155"/>
      <c r="U6" s="151" t="s">
        <v>37</v>
      </c>
      <c r="V6" s="152"/>
      <c r="W6" s="102"/>
    </row>
    <row r="7" spans="8:23" s="6" customFormat="1" ht="99" customHeight="1" thickBot="1" thickTop="1">
      <c r="H7" s="7" t="s">
        <v>3</v>
      </c>
      <c r="I7" s="8" t="s">
        <v>4</v>
      </c>
      <c r="J7" s="9" t="s">
        <v>5</v>
      </c>
      <c r="K7" s="10"/>
      <c r="L7" s="8" t="s">
        <v>35</v>
      </c>
      <c r="M7" s="11"/>
      <c r="N7" s="12" t="s">
        <v>6</v>
      </c>
      <c r="O7" s="13"/>
      <c r="P7" s="14" t="s">
        <v>7</v>
      </c>
      <c r="Q7" s="15" t="s">
        <v>8</v>
      </c>
      <c r="R7" s="13"/>
      <c r="S7" s="16" t="s">
        <v>9</v>
      </c>
      <c r="T7" s="13"/>
      <c r="U7" s="103" t="s">
        <v>10</v>
      </c>
      <c r="V7" s="104" t="s">
        <v>11</v>
      </c>
      <c r="W7" s="116" t="s">
        <v>36</v>
      </c>
    </row>
    <row r="8" spans="5:23" ht="30" customHeight="1" thickTop="1">
      <c r="E8" s="137" t="s">
        <v>12</v>
      </c>
      <c r="F8" s="159" t="s">
        <v>13</v>
      </c>
      <c r="G8" s="160"/>
      <c r="H8" s="17">
        <v>1083.2</v>
      </c>
      <c r="I8" s="18">
        <v>1109.7</v>
      </c>
      <c r="J8" s="19">
        <f>I8/H8-1</f>
        <v>0.024464549483013354</v>
      </c>
      <c r="K8" s="20"/>
      <c r="L8" s="21">
        <f>I8/$I$24</f>
        <v>0.305534140969163</v>
      </c>
      <c r="M8" s="22"/>
      <c r="N8" s="23">
        <v>433.9</v>
      </c>
      <c r="O8" s="22"/>
      <c r="P8" s="17">
        <v>454.7</v>
      </c>
      <c r="Q8" s="24">
        <f>P8/I8</f>
        <v>0.4097503829863927</v>
      </c>
      <c r="R8" s="25"/>
      <c r="S8" s="26">
        <f>P8/N8-1</f>
        <v>0.04793731274487212</v>
      </c>
      <c r="T8" s="25"/>
      <c r="U8" s="105">
        <v>1200.1</v>
      </c>
      <c r="V8" s="105">
        <f>U8-I8</f>
        <v>90.39999999999986</v>
      </c>
      <c r="W8" s="117">
        <f>V8/I8</f>
        <v>0.08146345859241223</v>
      </c>
    </row>
    <row r="9" spans="5:23" ht="30" customHeight="1">
      <c r="E9" s="138"/>
      <c r="F9" s="129" t="s">
        <v>14</v>
      </c>
      <c r="G9" s="130"/>
      <c r="H9" s="27">
        <v>593.2</v>
      </c>
      <c r="I9" s="28">
        <v>567.1</v>
      </c>
      <c r="J9" s="29">
        <f>I9/H9-1</f>
        <v>-0.043998651382333165</v>
      </c>
      <c r="K9" s="20"/>
      <c r="L9" s="30">
        <f>I9/$I$24</f>
        <v>0.1561398678414097</v>
      </c>
      <c r="M9" s="22"/>
      <c r="N9" s="31">
        <v>61.4</v>
      </c>
      <c r="O9" s="22"/>
      <c r="P9" s="27">
        <v>71.2</v>
      </c>
      <c r="Q9" s="32">
        <f>P9/I9</f>
        <v>0.12555104919767238</v>
      </c>
      <c r="R9" s="25"/>
      <c r="S9" s="33">
        <f>P9/N9-1</f>
        <v>0.1596091205211727</v>
      </c>
      <c r="T9" s="25"/>
      <c r="U9" s="106">
        <v>563.1</v>
      </c>
      <c r="V9" s="106">
        <f>U9-I9</f>
        <v>-4</v>
      </c>
      <c r="W9" s="118">
        <f>V9/I9</f>
        <v>-0.007053429730206313</v>
      </c>
    </row>
    <row r="10" spans="5:23" ht="30" customHeight="1">
      <c r="E10" s="138"/>
      <c r="F10" s="129" t="s">
        <v>15</v>
      </c>
      <c r="G10" s="130"/>
      <c r="H10" s="27">
        <v>61.9</v>
      </c>
      <c r="I10" s="28">
        <v>65.9</v>
      </c>
      <c r="J10" s="29">
        <f>I10/H10-1</f>
        <v>0.06462035541195488</v>
      </c>
      <c r="K10" s="20"/>
      <c r="L10" s="30">
        <f>I10/$I$24</f>
        <v>0.018144273127753307</v>
      </c>
      <c r="M10" s="22"/>
      <c r="N10" s="31">
        <v>0.8</v>
      </c>
      <c r="O10" s="22"/>
      <c r="P10" s="27">
        <v>1.1</v>
      </c>
      <c r="Q10" s="32">
        <f>P10/I10</f>
        <v>0.01669195751138088</v>
      </c>
      <c r="R10" s="25"/>
      <c r="S10" s="33">
        <f>P10/N10-1</f>
        <v>0.375</v>
      </c>
      <c r="T10" s="25"/>
      <c r="U10" s="106">
        <v>65.9</v>
      </c>
      <c r="V10" s="106">
        <f>U10-I10</f>
        <v>0</v>
      </c>
      <c r="W10" s="118">
        <f>V10/I10</f>
        <v>0</v>
      </c>
    </row>
    <row r="11" spans="5:23" ht="30" customHeight="1" thickBot="1">
      <c r="E11" s="138"/>
      <c r="F11" s="161" t="s">
        <v>16</v>
      </c>
      <c r="G11" s="162"/>
      <c r="H11" s="34">
        <v>54.1</v>
      </c>
      <c r="I11" s="35">
        <v>46.3</v>
      </c>
      <c r="J11" s="36">
        <f>I11/H11-1</f>
        <v>-0.14417744916820707</v>
      </c>
      <c r="K11" s="20"/>
      <c r="L11" s="37">
        <f>I11/$I$24</f>
        <v>0.012747797356828194</v>
      </c>
      <c r="M11" s="22"/>
      <c r="N11" s="38">
        <f>3.9+17.8</f>
        <v>21.7</v>
      </c>
      <c r="O11" s="22"/>
      <c r="P11" s="34">
        <f>5.5+18.2</f>
        <v>23.7</v>
      </c>
      <c r="Q11" s="39">
        <f>P11/I11</f>
        <v>0.5118790496760259</v>
      </c>
      <c r="R11" s="25"/>
      <c r="S11" s="40">
        <f>P11/N11-1</f>
        <v>0.09216589861751157</v>
      </c>
      <c r="T11" s="25"/>
      <c r="U11" s="107">
        <f>15.1+43.9</f>
        <v>59</v>
      </c>
      <c r="V11" s="107">
        <f>U11-I11</f>
        <v>12.700000000000003</v>
      </c>
      <c r="W11" s="119">
        <f>V11/I11</f>
        <v>0.2742980561555076</v>
      </c>
    </row>
    <row r="12" spans="5:23" s="51" customFormat="1" ht="30" customHeight="1" thickBot="1" thickTop="1">
      <c r="E12" s="139"/>
      <c r="F12" s="147" t="s">
        <v>17</v>
      </c>
      <c r="G12" s="148"/>
      <c r="H12" s="41">
        <f>SUM(H8:H11)</f>
        <v>1792.4</v>
      </c>
      <c r="I12" s="42">
        <f>SUM(I8:I11)</f>
        <v>1789.0000000000002</v>
      </c>
      <c r="J12" s="43">
        <f>I12/H12-1</f>
        <v>-0.0018968980138360791</v>
      </c>
      <c r="K12" s="44"/>
      <c r="L12" s="45">
        <f>I12/$I$24</f>
        <v>0.4925660792951542</v>
      </c>
      <c r="M12" s="46"/>
      <c r="N12" s="47">
        <f>SUM(N8:N11)</f>
        <v>517.8</v>
      </c>
      <c r="O12" s="48"/>
      <c r="P12" s="41">
        <f>SUM(P8:P11)</f>
        <v>550.7</v>
      </c>
      <c r="Q12" s="49">
        <f>P12/I12</f>
        <v>0.3078256008943544</v>
      </c>
      <c r="R12" s="48"/>
      <c r="S12" s="50">
        <f>P12/N12-1</f>
        <v>0.06353804557744325</v>
      </c>
      <c r="T12" s="48"/>
      <c r="U12" s="108">
        <f>SUM(U8:U11)</f>
        <v>1888.1</v>
      </c>
      <c r="V12" s="108">
        <f>U12-I12</f>
        <v>99.09999999999968</v>
      </c>
      <c r="W12" s="120">
        <f>V12/I12</f>
        <v>0.055394074902179805</v>
      </c>
    </row>
    <row r="13" spans="5:23" s="62" customFormat="1" ht="8.25" customHeight="1" thickBot="1" thickTop="1">
      <c r="E13" s="52"/>
      <c r="F13" s="53"/>
      <c r="G13" s="53"/>
      <c r="H13" s="54"/>
      <c r="I13" s="55"/>
      <c r="J13" s="56"/>
      <c r="K13" s="56"/>
      <c r="L13" s="57"/>
      <c r="M13" s="58"/>
      <c r="N13" s="54"/>
      <c r="O13" s="59"/>
      <c r="P13" s="54"/>
      <c r="Q13" s="60"/>
      <c r="R13" s="59"/>
      <c r="S13" s="61"/>
      <c r="T13" s="59"/>
      <c r="U13" s="109"/>
      <c r="V13" s="109"/>
      <c r="W13" s="110"/>
    </row>
    <row r="14" spans="5:23" ht="24" customHeight="1" thickTop="1">
      <c r="E14" s="137" t="s">
        <v>18</v>
      </c>
      <c r="F14" s="174" t="s">
        <v>19</v>
      </c>
      <c r="G14" s="63" t="s">
        <v>20</v>
      </c>
      <c r="H14" s="64">
        <v>1465.6</v>
      </c>
      <c r="I14" s="149"/>
      <c r="J14" s="181"/>
      <c r="K14" s="20"/>
      <c r="L14" s="168"/>
      <c r="M14" s="22"/>
      <c r="N14" s="23">
        <v>674</v>
      </c>
      <c r="O14" s="65"/>
      <c r="P14" s="23">
        <v>648.9</v>
      </c>
      <c r="Q14" s="177"/>
      <c r="R14" s="66"/>
      <c r="S14" s="67">
        <f aca="true" t="shared" si="0" ref="S14:S22">P14/N14-1</f>
        <v>-0.03724035608308607</v>
      </c>
      <c r="T14" s="66"/>
      <c r="U14" s="111">
        <v>1411</v>
      </c>
      <c r="V14" s="163"/>
      <c r="W14" s="121"/>
    </row>
    <row r="15" spans="5:23" ht="24" customHeight="1" thickBot="1">
      <c r="E15" s="140"/>
      <c r="F15" s="175"/>
      <c r="G15" s="68" t="s">
        <v>21</v>
      </c>
      <c r="H15" s="69">
        <f>-497.8-76.3</f>
        <v>-574.1</v>
      </c>
      <c r="I15" s="150"/>
      <c r="J15" s="182"/>
      <c r="K15" s="20"/>
      <c r="L15" s="169">
        <f aca="true" t="shared" si="1" ref="L15:L22">I15/$I$24</f>
        <v>0</v>
      </c>
      <c r="M15" s="22"/>
      <c r="N15" s="70">
        <f>-246.3-30.6</f>
        <v>-276.90000000000003</v>
      </c>
      <c r="O15" s="65"/>
      <c r="P15" s="70">
        <f>-314.8-33.1</f>
        <v>-347.90000000000003</v>
      </c>
      <c r="Q15" s="178"/>
      <c r="R15" s="66"/>
      <c r="S15" s="71">
        <f t="shared" si="0"/>
        <v>0.2564102564102564</v>
      </c>
      <c r="T15" s="66"/>
      <c r="U15" s="112">
        <v>-655.6</v>
      </c>
      <c r="V15" s="164"/>
      <c r="W15" s="122"/>
    </row>
    <row r="16" spans="5:23" ht="30" customHeight="1" thickBot="1" thickTop="1">
      <c r="E16" s="140"/>
      <c r="F16" s="176"/>
      <c r="G16" s="72" t="s">
        <v>22</v>
      </c>
      <c r="H16" s="73">
        <v>891.5</v>
      </c>
      <c r="I16" s="74">
        <v>931.2</v>
      </c>
      <c r="J16" s="75">
        <f aca="true" t="shared" si="2" ref="J16:J22">I16/H16-1</f>
        <v>0.044531688166012495</v>
      </c>
      <c r="K16" s="20"/>
      <c r="L16" s="76">
        <f t="shared" si="1"/>
        <v>0.2563876651982379</v>
      </c>
      <c r="M16" s="22"/>
      <c r="N16" s="77">
        <f>SUM(N14:N15)</f>
        <v>397.09999999999997</v>
      </c>
      <c r="O16" s="22"/>
      <c r="P16" s="78">
        <f>SUM(P14:P15)</f>
        <v>300.99999999999994</v>
      </c>
      <c r="Q16" s="79">
        <f aca="true" t="shared" si="3" ref="Q16:Q22">P16/I16</f>
        <v>0.3232388316151202</v>
      </c>
      <c r="R16" s="25"/>
      <c r="S16" s="80">
        <f t="shared" si="0"/>
        <v>-0.24200453286325874</v>
      </c>
      <c r="T16" s="25"/>
      <c r="U16" s="113">
        <f>U14+U15</f>
        <v>755.4</v>
      </c>
      <c r="V16" s="113">
        <f aca="true" t="shared" si="4" ref="V16:V22">U16-I16</f>
        <v>-175.80000000000007</v>
      </c>
      <c r="W16" s="123">
        <f aca="true" t="shared" si="5" ref="W16:W22">V16/I16</f>
        <v>-0.18878865979381448</v>
      </c>
    </row>
    <row r="17" spans="5:23" ht="30" customHeight="1">
      <c r="E17" s="138"/>
      <c r="F17" s="179" t="s">
        <v>23</v>
      </c>
      <c r="G17" s="180"/>
      <c r="H17" s="81">
        <v>480.7</v>
      </c>
      <c r="I17" s="82">
        <v>497.5</v>
      </c>
      <c r="J17" s="83">
        <f t="shared" si="2"/>
        <v>0.03494903266070315</v>
      </c>
      <c r="K17" s="20"/>
      <c r="L17" s="84">
        <f t="shared" si="1"/>
        <v>0.13697687224669602</v>
      </c>
      <c r="M17" s="22"/>
      <c r="N17" s="85">
        <v>185.6</v>
      </c>
      <c r="O17" s="22"/>
      <c r="P17" s="81">
        <v>181.5</v>
      </c>
      <c r="Q17" s="86">
        <f t="shared" si="3"/>
        <v>0.36482412060301506</v>
      </c>
      <c r="R17" s="25"/>
      <c r="S17" s="87">
        <f t="shared" si="0"/>
        <v>-0.022090517241379226</v>
      </c>
      <c r="T17" s="25"/>
      <c r="U17" s="114">
        <v>477.7</v>
      </c>
      <c r="V17" s="114">
        <f t="shared" si="4"/>
        <v>-19.80000000000001</v>
      </c>
      <c r="W17" s="124">
        <f t="shared" si="5"/>
        <v>-0.039798994974874394</v>
      </c>
    </row>
    <row r="18" spans="5:23" ht="30" customHeight="1">
      <c r="E18" s="138"/>
      <c r="F18" s="129" t="s">
        <v>24</v>
      </c>
      <c r="G18" s="130"/>
      <c r="H18" s="27">
        <v>217.7</v>
      </c>
      <c r="I18" s="28">
        <v>228.2</v>
      </c>
      <c r="J18" s="29">
        <f t="shared" si="2"/>
        <v>0.048231511254019255</v>
      </c>
      <c r="K18" s="20"/>
      <c r="L18" s="30">
        <f t="shared" si="1"/>
        <v>0.06283039647577092</v>
      </c>
      <c r="M18" s="22"/>
      <c r="N18" s="31">
        <v>77.7</v>
      </c>
      <c r="O18" s="22"/>
      <c r="P18" s="27">
        <v>58.9</v>
      </c>
      <c r="Q18" s="32">
        <f t="shared" si="3"/>
        <v>0.25810692375109556</v>
      </c>
      <c r="R18" s="25"/>
      <c r="S18" s="33">
        <f t="shared" si="0"/>
        <v>-0.241956241956242</v>
      </c>
      <c r="T18" s="25"/>
      <c r="U18" s="106">
        <v>193</v>
      </c>
      <c r="V18" s="106">
        <f t="shared" si="4"/>
        <v>-35.19999999999999</v>
      </c>
      <c r="W18" s="118">
        <f t="shared" si="5"/>
        <v>-0.15425065731814194</v>
      </c>
    </row>
    <row r="19" spans="5:23" ht="30" customHeight="1">
      <c r="E19" s="138"/>
      <c r="F19" s="129" t="s">
        <v>25</v>
      </c>
      <c r="G19" s="130"/>
      <c r="H19" s="27">
        <v>80.7</v>
      </c>
      <c r="I19" s="28">
        <v>84.5</v>
      </c>
      <c r="J19" s="29">
        <f t="shared" si="2"/>
        <v>0.047087980173482036</v>
      </c>
      <c r="K19" s="20"/>
      <c r="L19" s="30">
        <f t="shared" si="1"/>
        <v>0.023265418502202644</v>
      </c>
      <c r="M19" s="22"/>
      <c r="N19" s="31">
        <v>38.7</v>
      </c>
      <c r="O19" s="22"/>
      <c r="P19" s="27">
        <v>23.8</v>
      </c>
      <c r="Q19" s="32">
        <f t="shared" si="3"/>
        <v>0.28165680473372784</v>
      </c>
      <c r="R19" s="25"/>
      <c r="S19" s="33">
        <f t="shared" si="0"/>
        <v>-0.3850129198966409</v>
      </c>
      <c r="T19" s="25"/>
      <c r="U19" s="106">
        <v>49.7</v>
      </c>
      <c r="V19" s="106">
        <f t="shared" si="4"/>
        <v>-34.8</v>
      </c>
      <c r="W19" s="118">
        <f t="shared" si="5"/>
        <v>-0.4118343195266272</v>
      </c>
    </row>
    <row r="20" spans="5:23" ht="30" customHeight="1">
      <c r="E20" s="138"/>
      <c r="F20" s="129" t="s">
        <v>26</v>
      </c>
      <c r="G20" s="130"/>
      <c r="H20" s="27">
        <v>52.8</v>
      </c>
      <c r="I20" s="28">
        <v>57.9</v>
      </c>
      <c r="J20" s="29">
        <f t="shared" si="2"/>
        <v>0.09659090909090917</v>
      </c>
      <c r="K20" s="20"/>
      <c r="L20" s="30">
        <f t="shared" si="1"/>
        <v>0.015941629955947136</v>
      </c>
      <c r="M20" s="22"/>
      <c r="N20" s="31">
        <v>24.5</v>
      </c>
      <c r="O20" s="22"/>
      <c r="P20" s="27">
        <v>19</v>
      </c>
      <c r="Q20" s="32">
        <f t="shared" si="3"/>
        <v>0.3281519861830743</v>
      </c>
      <c r="R20" s="25"/>
      <c r="S20" s="33">
        <f t="shared" si="0"/>
        <v>-0.22448979591836737</v>
      </c>
      <c r="T20" s="25"/>
      <c r="U20" s="106">
        <v>41.1</v>
      </c>
      <c r="V20" s="106">
        <f t="shared" si="4"/>
        <v>-16.799999999999997</v>
      </c>
      <c r="W20" s="118">
        <f t="shared" si="5"/>
        <v>-0.29015544041450775</v>
      </c>
    </row>
    <row r="21" spans="5:23" ht="30" customHeight="1" thickBot="1">
      <c r="E21" s="138"/>
      <c r="F21" s="170" t="s">
        <v>16</v>
      </c>
      <c r="G21" s="171"/>
      <c r="H21" s="34">
        <f>H33-H35</f>
        <v>43.69999999999982</v>
      </c>
      <c r="I21" s="35">
        <f>I33-I35</f>
        <v>43.69999999999982</v>
      </c>
      <c r="J21" s="36">
        <f t="shared" si="2"/>
        <v>0</v>
      </c>
      <c r="K21" s="20"/>
      <c r="L21" s="37">
        <f t="shared" si="1"/>
        <v>0.01203193832599114</v>
      </c>
      <c r="M21" s="22"/>
      <c r="N21" s="38">
        <f>9.6+10.8</f>
        <v>20.4</v>
      </c>
      <c r="O21" s="22"/>
      <c r="P21" s="34">
        <f>9+11.2</f>
        <v>20.2</v>
      </c>
      <c r="Q21" s="39">
        <f t="shared" si="3"/>
        <v>0.4622425629290637</v>
      </c>
      <c r="R21" s="25"/>
      <c r="S21" s="40">
        <f t="shared" si="0"/>
        <v>-0.009803921568627416</v>
      </c>
      <c r="T21" s="25"/>
      <c r="U21" s="107">
        <f>20.3+22.9</f>
        <v>43.2</v>
      </c>
      <c r="V21" s="107">
        <f t="shared" si="4"/>
        <v>-0.49999999999981526</v>
      </c>
      <c r="W21" s="125">
        <f t="shared" si="5"/>
        <v>-0.011441647597249825</v>
      </c>
    </row>
    <row r="22" spans="5:23" s="51" customFormat="1" ht="30" customHeight="1" thickBot="1" thickTop="1">
      <c r="E22" s="139"/>
      <c r="F22" s="172" t="s">
        <v>27</v>
      </c>
      <c r="G22" s="173"/>
      <c r="H22" s="100">
        <f>SUM(H16:H21)</f>
        <v>1767.1</v>
      </c>
      <c r="I22" s="42">
        <f>SUM(I14:I21)</f>
        <v>1843</v>
      </c>
      <c r="J22" s="43">
        <f t="shared" si="2"/>
        <v>0.04295172882123266</v>
      </c>
      <c r="K22" s="44"/>
      <c r="L22" s="45">
        <f t="shared" si="1"/>
        <v>0.5074339207048458</v>
      </c>
      <c r="M22" s="46"/>
      <c r="N22" s="47">
        <f>SUM(N16:N21)</f>
        <v>744</v>
      </c>
      <c r="O22" s="48"/>
      <c r="P22" s="41">
        <f>SUM(P16:P21)</f>
        <v>604.4</v>
      </c>
      <c r="Q22" s="49">
        <f t="shared" si="3"/>
        <v>0.32794357026587084</v>
      </c>
      <c r="R22" s="48"/>
      <c r="S22" s="50">
        <f t="shared" si="0"/>
        <v>-0.18763440860215053</v>
      </c>
      <c r="T22" s="48"/>
      <c r="U22" s="108">
        <f>SUM(U16:U21)</f>
        <v>1560.1</v>
      </c>
      <c r="V22" s="108">
        <f t="shared" si="4"/>
        <v>-282.9000000000001</v>
      </c>
      <c r="W22" s="126">
        <f t="shared" si="5"/>
        <v>-0.15349972870320136</v>
      </c>
    </row>
    <row r="23" spans="5:23" s="62" customFormat="1" ht="8.25" customHeight="1" thickBot="1" thickTop="1">
      <c r="E23" s="52"/>
      <c r="F23" s="53"/>
      <c r="G23" s="53"/>
      <c r="H23" s="101"/>
      <c r="I23" s="55"/>
      <c r="J23" s="56"/>
      <c r="K23" s="56"/>
      <c r="L23" s="57"/>
      <c r="M23" s="58"/>
      <c r="N23" s="54"/>
      <c r="O23" s="59"/>
      <c r="P23" s="54"/>
      <c r="Q23" s="60"/>
      <c r="R23" s="59"/>
      <c r="S23" s="61"/>
      <c r="T23" s="59"/>
      <c r="U23" s="109"/>
      <c r="V23" s="109"/>
      <c r="W23" s="110"/>
    </row>
    <row r="24" spans="5:23" s="95" customFormat="1" ht="30" customHeight="1" thickBot="1" thickTop="1">
      <c r="E24" s="165" t="s">
        <v>28</v>
      </c>
      <c r="F24" s="166"/>
      <c r="G24" s="167"/>
      <c r="H24" s="100">
        <f>H12+H22</f>
        <v>3559.5</v>
      </c>
      <c r="I24" s="89">
        <f>I12+I22</f>
        <v>3632</v>
      </c>
      <c r="J24" s="90">
        <f>I24/H24-1</f>
        <v>0.020368029217586736</v>
      </c>
      <c r="K24" s="91"/>
      <c r="L24" s="45">
        <f>I24/$I$24</f>
        <v>1</v>
      </c>
      <c r="M24" s="92"/>
      <c r="N24" s="47">
        <f>N12+N22</f>
        <v>1261.8</v>
      </c>
      <c r="O24" s="93"/>
      <c r="P24" s="88">
        <f>P12+P22</f>
        <v>1155.1</v>
      </c>
      <c r="Q24" s="49">
        <f>P24/I24</f>
        <v>0.318034140969163</v>
      </c>
      <c r="R24" s="93"/>
      <c r="S24" s="94">
        <f>P24/N24-1</f>
        <v>-0.08456173720082427</v>
      </c>
      <c r="T24" s="93"/>
      <c r="U24" s="115">
        <f>U12+U22</f>
        <v>3448.2</v>
      </c>
      <c r="V24" s="115">
        <f>U24-I24</f>
        <v>-183.80000000000018</v>
      </c>
      <c r="W24" s="94">
        <f>V24/I24</f>
        <v>-0.050605726872246744</v>
      </c>
    </row>
    <row r="25" ht="6.75" customHeight="1" thickBot="1" thickTop="1">
      <c r="K25" s="96"/>
    </row>
    <row r="26" spans="5:23" ht="24" customHeight="1" thickTop="1">
      <c r="E26" s="137" t="s">
        <v>29</v>
      </c>
      <c r="F26" s="137" t="s">
        <v>30</v>
      </c>
      <c r="G26" s="141"/>
      <c r="H26" s="142"/>
      <c r="I26" s="97">
        <v>408.3</v>
      </c>
      <c r="J26" s="1"/>
      <c r="K26" s="1"/>
      <c r="L26" s="1"/>
      <c r="U26"/>
      <c r="V26"/>
      <c r="W26"/>
    </row>
    <row r="27" spans="5:23" ht="24.75" customHeight="1">
      <c r="E27" s="138"/>
      <c r="F27" s="138" t="s">
        <v>31</v>
      </c>
      <c r="G27" s="143"/>
      <c r="H27" s="144" t="s">
        <v>31</v>
      </c>
      <c r="I27" s="98">
        <v>91.3</v>
      </c>
      <c r="J27" s="1"/>
      <c r="K27" s="1"/>
      <c r="L27" s="1"/>
      <c r="U27"/>
      <c r="V27"/>
      <c r="W27"/>
    </row>
    <row r="28" spans="5:23" ht="24.75" customHeight="1">
      <c r="E28" s="138"/>
      <c r="F28" s="138" t="s">
        <v>32</v>
      </c>
      <c r="G28" s="143"/>
      <c r="H28" s="144" t="s">
        <v>32</v>
      </c>
      <c r="I28" s="98">
        <v>46.4</v>
      </c>
      <c r="J28" s="1"/>
      <c r="K28" s="1"/>
      <c r="L28" s="1"/>
      <c r="U28"/>
      <c r="V28"/>
      <c r="W28"/>
    </row>
    <row r="29" spans="5:23" ht="21" thickBot="1">
      <c r="E29" s="139"/>
      <c r="F29" s="139" t="s">
        <v>33</v>
      </c>
      <c r="G29" s="145"/>
      <c r="H29" s="146" t="s">
        <v>33</v>
      </c>
      <c r="I29" s="99">
        <v>109.3</v>
      </c>
      <c r="J29" s="1"/>
      <c r="K29" s="1"/>
      <c r="L29" s="1"/>
      <c r="U29"/>
      <c r="V29"/>
      <c r="W29"/>
    </row>
    <row r="30" spans="5:23" ht="43.5" customHeight="1" thickBot="1" thickTop="1">
      <c r="E30" s="134" t="s">
        <v>34</v>
      </c>
      <c r="F30" s="135"/>
      <c r="G30" s="135"/>
      <c r="H30" s="136"/>
      <c r="I30" s="127">
        <f>SUM(I24:I29)</f>
        <v>4287.3</v>
      </c>
      <c r="J30" s="1"/>
      <c r="K30" s="1"/>
      <c r="L30" s="1"/>
      <c r="P30" s="128"/>
      <c r="U30"/>
      <c r="V30"/>
      <c r="W30"/>
    </row>
    <row r="31" ht="19.5" customHeight="1" thickTop="1"/>
    <row r="32" spans="8:9" ht="19.5" customHeight="1">
      <c r="H32" s="2">
        <v>1792.4</v>
      </c>
      <c r="I32" s="3">
        <v>1788.9</v>
      </c>
    </row>
    <row r="33" spans="8:9" ht="19.5" customHeight="1">
      <c r="H33" s="2">
        <v>1767.1</v>
      </c>
      <c r="I33" s="3">
        <v>1843</v>
      </c>
    </row>
    <row r="34" spans="8:9" ht="19.5" customHeight="1">
      <c r="H34" s="3">
        <f>SUM(H8:H10)</f>
        <v>1738.3000000000002</v>
      </c>
      <c r="I34" s="3">
        <f>SUM(I8:I10)</f>
        <v>1742.7000000000003</v>
      </c>
    </row>
    <row r="35" spans="8:9" ht="19.5" customHeight="1">
      <c r="H35" s="3">
        <f>SUM(H16:H20)</f>
        <v>1723.4</v>
      </c>
      <c r="I35" s="3">
        <f>SUM(I14:I20)</f>
        <v>1799.3000000000002</v>
      </c>
    </row>
    <row r="36" ht="19.5" customHeight="1"/>
    <row r="37" ht="19.5" customHeight="1"/>
    <row r="38" ht="19.5" customHeight="1"/>
    <row r="39" ht="19.5" customHeight="1"/>
    <row r="40" ht="12" customHeight="1"/>
    <row r="41" ht="12" customHeight="1"/>
    <row r="42" ht="12" customHeight="1"/>
    <row r="43" ht="12" customHeight="1"/>
  </sheetData>
  <sheetProtection selectLockedCells="1"/>
  <mergeCells count="30">
    <mergeCell ref="V14:V15"/>
    <mergeCell ref="E24:G24"/>
    <mergeCell ref="L14:L15"/>
    <mergeCell ref="F21:G21"/>
    <mergeCell ref="F22:G22"/>
    <mergeCell ref="F14:F16"/>
    <mergeCell ref="Q14:Q15"/>
    <mergeCell ref="F17:G17"/>
    <mergeCell ref="F18:G18"/>
    <mergeCell ref="J14:J15"/>
    <mergeCell ref="F19:G19"/>
    <mergeCell ref="F12:G12"/>
    <mergeCell ref="I14:I15"/>
    <mergeCell ref="U6:V6"/>
    <mergeCell ref="N6:S6"/>
    <mergeCell ref="H6:L6"/>
    <mergeCell ref="F8:G8"/>
    <mergeCell ref="F9:G9"/>
    <mergeCell ref="F10:G10"/>
    <mergeCell ref="F11:G11"/>
    <mergeCell ref="F20:G20"/>
    <mergeCell ref="E4:W4"/>
    <mergeCell ref="E30:H30"/>
    <mergeCell ref="E8:E12"/>
    <mergeCell ref="E14:E22"/>
    <mergeCell ref="F26:H26"/>
    <mergeCell ref="F27:H27"/>
    <mergeCell ref="F28:H28"/>
    <mergeCell ref="F29:H29"/>
    <mergeCell ref="E26:E29"/>
  </mergeCells>
  <printOptions/>
  <pageMargins left="0.31496062992125984" right="0.11811023622047245" top="0.2755905511811024" bottom="0.2755905511811024" header="0.2362204724409449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D197060</dc:creator>
  <cp:keywords/>
  <dc:description/>
  <cp:lastModifiedBy>D696476</cp:lastModifiedBy>
  <cp:lastPrinted>2008-06-22T08:50:30Z</cp:lastPrinted>
  <dcterms:created xsi:type="dcterms:W3CDTF">2008-06-11T11:03:31Z</dcterms:created>
  <dcterms:modified xsi:type="dcterms:W3CDTF">2008-06-23T11:28:00Z</dcterms:modified>
  <cp:category/>
  <cp:version/>
  <cp:contentType/>
  <cp:contentStatus/>
</cp:coreProperties>
</file>