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30" activeTab="0"/>
  </bookViews>
  <sheets>
    <sheet name="Índice" sheetId="1" r:id="rId1"/>
    <sheet name="Generación por Mancomunidades" sheetId="2" r:id="rId2"/>
    <sheet name="Gestión por instalaciones" sheetId="3" r:id="rId3"/>
  </sheets>
  <definedNames/>
  <calcPr fullCalcOnLoad="1"/>
</workbook>
</file>

<file path=xl/sharedStrings.xml><?xml version="1.0" encoding="utf-8"?>
<sst xmlns="http://schemas.openxmlformats.org/spreadsheetml/2006/main" count="107" uniqueCount="81">
  <si>
    <t>Operación</t>
  </si>
  <si>
    <t>Plan</t>
  </si>
  <si>
    <t>Programa</t>
  </si>
  <si>
    <t>Índice de tablas</t>
  </si>
  <si>
    <t>2011-2016</t>
  </si>
  <si>
    <t>1. TABLA DE GENERACIÓN POR MANCOMUNIDADES</t>
  </si>
  <si>
    <t>2. TABLA DE GESTIÓN POR INSTALACIÓNES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</si>
  <si>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</si>
  <si>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</si>
  <si>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</si>
  <si>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</si>
  <si>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</si>
  <si>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</si>
  <si>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</si>
  <si>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</si>
  <si>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</si>
  <si>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</si>
  <si>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</si>
  <si>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</si>
  <si>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</si>
  <si>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TOTAL GESTIONADO</t>
  </si>
  <si>
    <t>Notas:</t>
  </si>
  <si>
    <t xml:space="preserve">INSTALACIONES </t>
  </si>
  <si>
    <t>TIPOS DE TRATAMIENTO</t>
  </si>
  <si>
    <t>EL CULEBRETE</t>
  </si>
  <si>
    <t>CÁRCAR</t>
  </si>
  <si>
    <t>BIOMETANIZACIÓN</t>
  </si>
  <si>
    <t>VERTEDERO</t>
  </si>
  <si>
    <t xml:space="preserve">2200311 GESTIÓN DE RESIDUOS DENTRO DEL CONSORCIO PARA EL TRATAMIENTO DE LOS RESIDUOS URBANOS DE NAVARRA </t>
  </si>
  <si>
    <t>Ribera</t>
  </si>
  <si>
    <t>Montejurra *</t>
  </si>
  <si>
    <t>Ribera Alta</t>
  </si>
  <si>
    <t>Mairaga</t>
  </si>
  <si>
    <t>Sakana</t>
  </si>
  <si>
    <t>Valdizarbe</t>
  </si>
  <si>
    <t>Sangüesa</t>
  </si>
  <si>
    <t>Bortziriak</t>
  </si>
  <si>
    <t>Mendialdea</t>
  </si>
  <si>
    <t>Malerreka</t>
  </si>
  <si>
    <t>Irati</t>
  </si>
  <si>
    <t>Eska-Salazar</t>
  </si>
  <si>
    <t>Bidausi</t>
  </si>
  <si>
    <t>Alto Araxes</t>
  </si>
  <si>
    <t>Baztan</t>
  </si>
  <si>
    <t>* Un porcentaje del 6,6 % no es gestionado por el Consorcio de Residuos</t>
  </si>
  <si>
    <t>Mancomunidad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</si>
  <si>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</si>
  <si>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</si>
  <si>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</si>
  <si>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</si>
  <si>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</si>
  <si>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</si>
  <si>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</si>
  <si>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</si>
  <si>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</si>
  <si>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</si>
  <si>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</si>
  <si>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</si>
  <si>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</si>
  <si>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Sakana (kilogramos)</t>
  </si>
  <si>
    <t>Ribera Alta (kilogramos)</t>
  </si>
  <si>
    <t>* Existe una preselección antes del vertido directo</t>
  </si>
  <si>
    <t>VERTEDERO CON PRESELECCIÓN</t>
  </si>
  <si>
    <t>Potencial de tratamiento compostaje domestico y comunitario **</t>
  </si>
  <si>
    <t>Domestico</t>
  </si>
  <si>
    <t>Comunitario</t>
  </si>
  <si>
    <t>Total 2014</t>
  </si>
  <si>
    <t>Recogida selectiva de Materia Orgánica (menos 10% impropio)</t>
  </si>
  <si>
    <t>PLANTA INDUSTRIALES</t>
  </si>
  <si>
    <t>VERTIDO DIRECTO</t>
  </si>
  <si>
    <t>TRATADO (COMPOSTAJE+REC.INERTES)*</t>
  </si>
  <si>
    <t>VERTEDERO CON PRESELECCIÓN **</t>
  </si>
  <si>
    <t>CAPARROSO</t>
  </si>
  <si>
    <t>CODIGESTIÓN QUINTO CONTENEDOR</t>
  </si>
  <si>
    <t>MENDIGORRÍA</t>
  </si>
  <si>
    <t>CODIGESTIÓN PUERTA A PUERTA</t>
  </si>
  <si>
    <t>CODIGESTIÓN</t>
  </si>
  <si>
    <t>BIOMETANIZACIÓN + PLANTA DE INDUSTRIALES + TRATADO</t>
  </si>
  <si>
    <t>** Un porcentaje del 6,6 % se consideran envases y no se computan dentro de estos datos</t>
  </si>
  <si>
    <t>Familias inscritas 2014</t>
  </si>
  <si>
    <t>** Se está en un proceso de análisis para la determinación de la cantidad gestionada mediante estos sistemas.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</si>
</sst>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_-* #,##0\ _€_-;\-* #,##0\ _€_-;_-* &quot;-&quot;??\ _€_-;_-@_-"/>
    <numFmt numFmtId="170" formatCode="#,##0_ ;\-#,##0\ 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b/>
      <sz val="11"/>
      <color indexed="9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6"/>
      <name val="Arial"/>
      <family val="2"/>
    </font>
    <font>
      <b/>
      <sz val="10"/>
      <color indexed="63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3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right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5" fillId="24" borderId="0" xfId="46" applyFont="1" applyFill="1" applyAlignment="1" applyProtection="1">
      <alignment/>
      <protection/>
    </xf>
    <xf numFmtId="0" fontId="0" fillId="24" borderId="0" xfId="0" applyFill="1" applyAlignment="1">
      <alignment/>
    </xf>
    <xf numFmtId="0" fontId="8" fillId="24" borderId="0" xfId="46" applyFont="1" applyFill="1" applyAlignment="1" applyProtection="1">
      <alignment/>
      <protection/>
    </xf>
    <xf numFmtId="0" fontId="5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1" fillId="24" borderId="0" xfId="46" applyFont="1" applyFill="1" applyAlignment="1" applyProtection="1">
      <alignment/>
      <protection/>
    </xf>
    <xf numFmtId="0" fontId="10" fillId="25" borderId="10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17" fontId="4" fillId="25" borderId="16" xfId="0" applyNumberFormat="1" applyFont="1" applyFill="1" applyBorder="1" applyAlignment="1" applyProtection="1">
      <alignment horizontal="left"/>
      <protection locked="0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2" fillId="0" borderId="17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2" fillId="0" borderId="12" xfId="0" applyFont="1" applyBorder="1" applyAlignment="1">
      <alignment horizontal="left" vertical="center"/>
    </xf>
    <xf numFmtId="169" fontId="12" fillId="24" borderId="11" xfId="16" applyNumberFormat="1" applyFont="1" applyFill="1" applyBorder="1" applyAlignment="1">
      <alignment wrapText="1"/>
    </xf>
    <xf numFmtId="169" fontId="12" fillId="26" borderId="12" xfId="16" applyNumberFormat="1" applyFont="1" applyFill="1" applyBorder="1" applyAlignment="1">
      <alignment/>
    </xf>
    <xf numFmtId="169" fontId="10" fillId="27" borderId="10" xfId="16" applyNumberFormat="1" applyFont="1" applyFill="1" applyBorder="1" applyAlignment="1">
      <alignment/>
    </xf>
    <xf numFmtId="0" fontId="10" fillId="25" borderId="18" xfId="0" applyFont="1" applyFill="1" applyBorder="1" applyAlignment="1">
      <alignment/>
    </xf>
    <xf numFmtId="0" fontId="10" fillId="25" borderId="21" xfId="0" applyFont="1" applyFill="1" applyBorder="1" applyAlignment="1">
      <alignment/>
    </xf>
    <xf numFmtId="0" fontId="1" fillId="0" borderId="18" xfId="0" applyFont="1" applyBorder="1" applyAlignment="1">
      <alignment/>
    </xf>
    <xf numFmtId="0" fontId="0" fillId="0" borderId="21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1" fillId="0" borderId="16" xfId="0" applyFont="1" applyBorder="1" applyAlignment="1">
      <alignment/>
    </xf>
    <xf numFmtId="0" fontId="0" fillId="0" borderId="23" xfId="0" applyBorder="1" applyAlignment="1">
      <alignment/>
    </xf>
    <xf numFmtId="0" fontId="12" fillId="0" borderId="17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7" fontId="10" fillId="25" borderId="20" xfId="0" applyNumberFormat="1" applyFont="1" applyFill="1" applyBorder="1" applyAlignment="1" applyProtection="1">
      <alignment horizontal="center"/>
      <protection locked="0"/>
    </xf>
    <xf numFmtId="0" fontId="10" fillId="25" borderId="20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0" xfId="0" applyFill="1" applyAlignment="1">
      <alignment horizontal="center"/>
    </xf>
    <xf numFmtId="0" fontId="10" fillId="27" borderId="20" xfId="16" applyNumberFormat="1" applyFont="1" applyFill="1" applyBorder="1" applyAlignment="1">
      <alignment horizontal="center" wrapText="1"/>
    </xf>
    <xf numFmtId="0" fontId="10" fillId="27" borderId="10" xfId="16" applyNumberFormat="1" applyFont="1" applyFill="1" applyBorder="1" applyAlignment="1">
      <alignment horizontal="center" wrapText="1"/>
    </xf>
    <xf numFmtId="170" fontId="11" fillId="24" borderId="0" xfId="16" applyNumberFormat="1" applyFont="1" applyFill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170" fontId="11" fillId="26" borderId="15" xfId="16" applyNumberFormat="1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4" fillId="25" borderId="18" xfId="0" applyFont="1" applyFill="1" applyBorder="1" applyAlignment="1">
      <alignment horizontal="right"/>
    </xf>
    <xf numFmtId="0" fontId="4" fillId="25" borderId="19" xfId="0" applyFont="1" applyFill="1" applyBorder="1" applyAlignment="1">
      <alignment horizontal="right"/>
    </xf>
    <xf numFmtId="17" fontId="4" fillId="25" borderId="19" xfId="0" applyNumberFormat="1" applyFont="1" applyFill="1" applyBorder="1" applyAlignment="1" applyProtection="1">
      <alignment horizontal="right"/>
      <protection locked="0"/>
    </xf>
    <xf numFmtId="0" fontId="4" fillId="25" borderId="17" xfId="0" applyFont="1" applyFill="1" applyBorder="1" applyAlignment="1">
      <alignment horizontal="right"/>
    </xf>
    <xf numFmtId="0" fontId="10" fillId="25" borderId="16" xfId="0" applyFont="1" applyFill="1" applyBorder="1" applyAlignment="1">
      <alignment horizontal="center"/>
    </xf>
    <xf numFmtId="0" fontId="10" fillId="25" borderId="20" xfId="0" applyFont="1" applyFill="1" applyBorder="1" applyAlignment="1">
      <alignment horizontal="center"/>
    </xf>
    <xf numFmtId="0" fontId="10" fillId="25" borderId="23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2 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57150</xdr:colOff>
      <xdr:row>4</xdr:row>
      <xdr:rowOff>47625</xdr:rowOff>
    </xdr:to>
    <xdr:pic>
      <xdr:nvPicPr>
        <xdr:cNvPr id="1" name="Picture 4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2524125</xdr:colOff>
      <xdr:row>4</xdr:row>
      <xdr:rowOff>47625</xdr:rowOff>
    </xdr:to>
    <xdr:pic>
      <xdr:nvPicPr>
        <xdr:cNvPr id="1" name="Picture 5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1390650</xdr:colOff>
      <xdr:row>4</xdr:row>
      <xdr:rowOff>47625</xdr:rowOff>
    </xdr:to>
    <xdr:pic>
      <xdr:nvPicPr>
        <xdr:cNvPr id="1" name="Picture 4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H16" sqref="H16"/>
    </sheetView>
  </sheetViews>
  <sheetFormatPr defaultColWidth="11.421875" defaultRowHeight="12.75"/>
  <cols>
    <col min="1" max="1" width="2.7109375" style="2" customWidth="1"/>
    <col min="2" max="16384" width="11.421875" style="2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4" t="s">
        <v>0</v>
      </c>
      <c r="C7" s="5" t="s">
        <v>28</v>
      </c>
      <c r="D7" s="3"/>
      <c r="E7" s="3"/>
      <c r="F7" s="3"/>
      <c r="G7" s="3"/>
      <c r="H7" s="3"/>
      <c r="I7" s="3"/>
      <c r="J7" s="3"/>
    </row>
    <row r="8" spans="1:10" ht="12.75">
      <c r="A8" s="3"/>
      <c r="B8" s="4" t="s">
        <v>1</v>
      </c>
      <c r="C8" s="5" t="s">
        <v>4</v>
      </c>
      <c r="D8" s="3"/>
      <c r="E8" s="3"/>
      <c r="F8" s="3"/>
      <c r="G8" s="3"/>
      <c r="H8" s="3"/>
      <c r="I8" s="3"/>
      <c r="J8" s="3"/>
    </row>
    <row r="9" spans="1:10" ht="12.75">
      <c r="A9" s="3"/>
      <c r="B9" s="4" t="s">
        <v>2</v>
      </c>
      <c r="C9" s="5">
        <v>2014</v>
      </c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2" ht="15.75">
      <c r="B12" s="6" t="s">
        <v>3</v>
      </c>
    </row>
    <row r="13" ht="15.75">
      <c r="B13" s="20"/>
    </row>
    <row r="14" spans="2:6" ht="12.75">
      <c r="B14" s="21" t="s">
        <v>5</v>
      </c>
      <c r="C14" s="16"/>
      <c r="D14" s="16"/>
      <c r="E14" s="16"/>
      <c r="F14" s="16"/>
    </row>
    <row r="15" spans="2:6" ht="12.75">
      <c r="B15" s="21" t="s">
        <v>6</v>
      </c>
      <c r="C15" s="16"/>
      <c r="D15" s="16"/>
      <c r="E15" s="16"/>
      <c r="F15" s="17"/>
    </row>
    <row r="16" spans="1:6" ht="12.75">
      <c r="A16" s="11"/>
      <c r="B16" s="18"/>
      <c r="C16" s="19"/>
      <c r="D16" s="19"/>
      <c r="E16" s="17"/>
      <c r="F16" s="17"/>
    </row>
    <row r="17" spans="1:6" ht="12.75">
      <c r="A17" s="11"/>
      <c r="B17" s="18"/>
      <c r="C17" s="19"/>
      <c r="D17" s="19"/>
      <c r="E17" s="17"/>
      <c r="F17" s="17"/>
    </row>
    <row r="18" spans="2:6" ht="12.75">
      <c r="B18" s="17"/>
      <c r="C18" s="17"/>
      <c r="D18" s="17"/>
      <c r="E18" s="17"/>
      <c r="F18" s="17"/>
    </row>
  </sheetData>
  <sheetProtection/>
  <hyperlinks>
    <hyperlink ref="B14" location="'Generación por Mancomunidades'!A1" display="1. TABLA DE GENERACIÓN POR MANCOMUNIDADES"/>
    <hyperlink ref="B14:F14" location="'Generación por Mancomunidades'!A1" display="1. TABLA DE GENERACIÓN POR MANCOMUNIDADES"/>
    <hyperlink ref="B15:E15" location="'Gestión por instalaciones'!A1" display="2. TABLA DE GESTIÓN POR INSTALACIÓNES"/>
  </hyperlink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showGridLines="0" zoomScalePageLayoutView="0" workbookViewId="0" topLeftCell="A1">
      <selection activeCell="R26" sqref="R26"/>
    </sheetView>
  </sheetViews>
  <sheetFormatPr defaultColWidth="11.421875" defaultRowHeight="12.75"/>
  <cols>
    <col min="1" max="1" width="58.57421875" style="2" customWidth="1"/>
    <col min="2" max="14" width="11.57421875" style="2" customWidth="1"/>
    <col min="15" max="16384" width="11.421875" style="2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4" t="s">
        <v>0</v>
      </c>
      <c r="B6" s="5" t="str">
        <f>Índice!C7</f>
        <v>2200311 GESTIÓN DE RESIDUOS DENTRO DEL CONSORCIO PARA EL TRATAMIENTO DE LOS RESIDUOS URBANOS DE NAVARRA </v>
      </c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4" t="s">
        <v>1</v>
      </c>
      <c r="B7" s="5" t="str">
        <f>Índice!C8</f>
        <v>2011-2016</v>
      </c>
      <c r="D7" s="3"/>
      <c r="E7" s="3"/>
      <c r="F7" s="3"/>
      <c r="G7" s="3"/>
      <c r="H7" s="3"/>
      <c r="I7" s="3"/>
      <c r="J7" s="3"/>
      <c r="K7" s="3"/>
    </row>
    <row r="8" spans="1:11" ht="12.75">
      <c r="A8" s="4" t="s">
        <v>2</v>
      </c>
      <c r="B8" s="5">
        <f>Índice!C9</f>
        <v>2014</v>
      </c>
      <c r="D8" s="3"/>
      <c r="E8" s="3"/>
      <c r="F8" s="3"/>
      <c r="G8" s="3"/>
      <c r="H8" s="3"/>
      <c r="I8" s="3"/>
      <c r="J8" s="3"/>
      <c r="K8" s="3"/>
    </row>
    <row r="9" spans="1:11" ht="12.75">
      <c r="A9" s="3"/>
      <c r="D9" s="3"/>
      <c r="E9" s="3"/>
      <c r="F9" s="3"/>
      <c r="G9" s="3"/>
      <c r="H9" s="3"/>
      <c r="I9" s="3"/>
      <c r="J9" s="3"/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3" spans="1:12" ht="12.75">
      <c r="A13" s="12" t="s">
        <v>5</v>
      </c>
      <c r="B13" s="1"/>
      <c r="C13" s="7"/>
      <c r="D13" s="7"/>
      <c r="E13" s="7"/>
      <c r="F13" s="7"/>
      <c r="G13" s="8"/>
      <c r="H13" s="7"/>
      <c r="I13" s="7"/>
      <c r="J13" s="7"/>
      <c r="K13" s="8"/>
      <c r="L13" s="7"/>
    </row>
    <row r="14" spans="1:13" ht="12.75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4" ht="12.75">
      <c r="A15" s="22" t="s">
        <v>45</v>
      </c>
      <c r="B15" s="67" t="s">
        <v>46</v>
      </c>
      <c r="C15" s="68" t="s">
        <v>47</v>
      </c>
      <c r="D15" s="68" t="s">
        <v>48</v>
      </c>
      <c r="E15" s="67" t="s">
        <v>49</v>
      </c>
      <c r="F15" s="67" t="s">
        <v>50</v>
      </c>
      <c r="G15" s="68" t="s">
        <v>51</v>
      </c>
      <c r="H15" s="68" t="s">
        <v>52</v>
      </c>
      <c r="I15" s="68" t="s">
        <v>53</v>
      </c>
      <c r="J15" s="68" t="s">
        <v>54</v>
      </c>
      <c r="K15" s="68" t="s">
        <v>55</v>
      </c>
      <c r="L15" s="68" t="s">
        <v>56</v>
      </c>
      <c r="M15" s="68" t="s">
        <v>57</v>
      </c>
      <c r="N15" s="69" t="s">
        <v>66</v>
      </c>
    </row>
    <row r="16" spans="1:15" ht="12.75">
      <c r="A16" s="23" t="s">
        <v>29</v>
      </c>
      <c r="B16" s="70">
        <v>2260.96</v>
      </c>
      <c r="C16" s="70">
        <v>1982.64</v>
      </c>
      <c r="D16" s="70">
        <v>2270</v>
      </c>
      <c r="E16" s="70">
        <v>2401.16</v>
      </c>
      <c r="F16" s="70">
        <v>2497.34</v>
      </c>
      <c r="G16" s="70">
        <v>2465.64</v>
      </c>
      <c r="H16" s="70">
        <v>2663.24</v>
      </c>
      <c r="I16" s="70">
        <v>2694.22</v>
      </c>
      <c r="J16" s="70">
        <v>2722.16</v>
      </c>
      <c r="K16" s="70">
        <v>2631.18</v>
      </c>
      <c r="L16" s="70">
        <v>2359.44</v>
      </c>
      <c r="M16" s="70">
        <v>2431</v>
      </c>
      <c r="N16" s="71">
        <f>B16+C16+D16+E16+F16+G16+H16+I16+J16+K16+L16+M16</f>
        <v>29378.98</v>
      </c>
      <c r="O16"/>
    </row>
    <row r="17" spans="1:15" ht="12.75">
      <c r="A17" s="23" t="s">
        <v>30</v>
      </c>
      <c r="B17" s="70">
        <v>1465.64968</v>
      </c>
      <c r="C17" s="70">
        <v>1244.73112</v>
      </c>
      <c r="D17" s="70">
        <v>1471.6224400000003</v>
      </c>
      <c r="E17" s="70">
        <v>1731.50756</v>
      </c>
      <c r="F17" s="70">
        <v>1789.18176</v>
      </c>
      <c r="G17" s="70">
        <v>1666.525</v>
      </c>
      <c r="H17" s="70">
        <v>1798.0298</v>
      </c>
      <c r="I17" s="70">
        <v>1986.4258399999999</v>
      </c>
      <c r="J17" s="70">
        <v>1925.65088</v>
      </c>
      <c r="K17" s="70">
        <v>1829.96522</v>
      </c>
      <c r="L17" s="70">
        <v>1703.8136</v>
      </c>
      <c r="M17" s="70">
        <v>1688.31828</v>
      </c>
      <c r="N17" s="71">
        <f aca="true" t="shared" si="0" ref="N17:N31">B17+C17+D17+E17+F17+G17+H17+I17+J17+K17+L17+M17</f>
        <v>20301.421179999998</v>
      </c>
      <c r="O17"/>
    </row>
    <row r="18" spans="1:15" ht="12.75">
      <c r="A18" s="23" t="s">
        <v>31</v>
      </c>
      <c r="B18" s="70">
        <v>843.18</v>
      </c>
      <c r="C18" s="70">
        <v>713.14</v>
      </c>
      <c r="D18" s="70">
        <v>834.26</v>
      </c>
      <c r="E18" s="70">
        <v>906</v>
      </c>
      <c r="F18" s="70">
        <v>948.76</v>
      </c>
      <c r="G18" s="70">
        <v>940.34</v>
      </c>
      <c r="H18" s="70">
        <v>1032.54</v>
      </c>
      <c r="I18" s="70">
        <v>976.04</v>
      </c>
      <c r="J18" s="70">
        <v>1027.44</v>
      </c>
      <c r="K18" s="70">
        <v>1004.56</v>
      </c>
      <c r="L18" s="70">
        <v>795.56</v>
      </c>
      <c r="M18" s="70">
        <v>874.2</v>
      </c>
      <c r="N18" s="71">
        <f t="shared" si="0"/>
        <v>10896.02</v>
      </c>
      <c r="O18"/>
    </row>
    <row r="19" spans="1:15" ht="12.75">
      <c r="A19" s="23" t="s">
        <v>32</v>
      </c>
      <c r="B19" s="70">
        <v>711.1</v>
      </c>
      <c r="C19" s="70">
        <v>626.38</v>
      </c>
      <c r="D19" s="70">
        <v>732.3</v>
      </c>
      <c r="E19" s="70">
        <v>802.66</v>
      </c>
      <c r="F19" s="70">
        <v>815.16</v>
      </c>
      <c r="G19" s="70">
        <v>803.68</v>
      </c>
      <c r="H19" s="70">
        <v>869.72</v>
      </c>
      <c r="I19" s="70">
        <v>933.3</v>
      </c>
      <c r="J19" s="70">
        <v>929.85</v>
      </c>
      <c r="K19" s="70">
        <v>863.54</v>
      </c>
      <c r="L19" s="70">
        <v>726.12</v>
      </c>
      <c r="M19" s="70">
        <v>771.92</v>
      </c>
      <c r="N19" s="71">
        <f t="shared" si="0"/>
        <v>9585.730000000001</v>
      </c>
      <c r="O19"/>
    </row>
    <row r="20" spans="1:15" ht="12.75">
      <c r="A20" s="23" t="s">
        <v>33</v>
      </c>
      <c r="B20" s="70">
        <v>327.4</v>
      </c>
      <c r="C20" s="70">
        <v>285.48</v>
      </c>
      <c r="D20" s="70">
        <v>333.18</v>
      </c>
      <c r="E20" s="70">
        <v>305.92</v>
      </c>
      <c r="F20" s="70">
        <v>327.48</v>
      </c>
      <c r="G20" s="70">
        <v>337.04</v>
      </c>
      <c r="H20" s="70">
        <v>346.5</v>
      </c>
      <c r="I20" s="70">
        <v>318.72</v>
      </c>
      <c r="J20" s="70">
        <v>335</v>
      </c>
      <c r="K20" s="70">
        <v>360.76</v>
      </c>
      <c r="L20" s="70">
        <v>317.92</v>
      </c>
      <c r="M20" s="70">
        <v>332.78</v>
      </c>
      <c r="N20" s="71">
        <f t="shared" si="0"/>
        <v>3928.1800000000003</v>
      </c>
      <c r="O20"/>
    </row>
    <row r="21" spans="1:15" ht="12.75">
      <c r="A21" s="23" t="s">
        <v>34</v>
      </c>
      <c r="B21" s="70">
        <v>307.26</v>
      </c>
      <c r="C21" s="70">
        <v>262.68</v>
      </c>
      <c r="D21" s="70">
        <v>309.675</v>
      </c>
      <c r="E21" s="70">
        <v>347.17</v>
      </c>
      <c r="F21" s="70">
        <v>350.69</v>
      </c>
      <c r="G21" s="70">
        <v>357.61</v>
      </c>
      <c r="H21" s="70">
        <v>389.695</v>
      </c>
      <c r="I21" s="70">
        <v>446.81</v>
      </c>
      <c r="J21" s="70">
        <v>453.005</v>
      </c>
      <c r="K21" s="70">
        <v>423.195</v>
      </c>
      <c r="L21" s="70">
        <v>308.435</v>
      </c>
      <c r="M21" s="70">
        <v>342.15</v>
      </c>
      <c r="N21" s="71">
        <f t="shared" si="0"/>
        <v>4298.375</v>
      </c>
      <c r="O21"/>
    </row>
    <row r="22" spans="1:15" ht="12.75">
      <c r="A22" s="23" t="s">
        <v>35</v>
      </c>
      <c r="B22" s="70">
        <v>241.96</v>
      </c>
      <c r="C22" s="70">
        <v>208</v>
      </c>
      <c r="D22" s="70">
        <v>253.22</v>
      </c>
      <c r="E22" s="70">
        <v>277.52</v>
      </c>
      <c r="F22" s="70">
        <v>265.75</v>
      </c>
      <c r="G22" s="70">
        <v>270.58</v>
      </c>
      <c r="H22" s="70">
        <v>283.72</v>
      </c>
      <c r="I22" s="70">
        <v>342.94</v>
      </c>
      <c r="J22" s="70">
        <v>331.54</v>
      </c>
      <c r="K22" s="70">
        <v>294.08</v>
      </c>
      <c r="L22" s="70">
        <v>247.9</v>
      </c>
      <c r="M22" s="70">
        <v>261.86</v>
      </c>
      <c r="N22" s="71">
        <f t="shared" si="0"/>
        <v>3279.07</v>
      </c>
      <c r="O22"/>
    </row>
    <row r="23" spans="1:15" ht="12.75">
      <c r="A23" s="23" t="s">
        <v>36</v>
      </c>
      <c r="B23" s="70">
        <v>238.98</v>
      </c>
      <c r="C23" s="70">
        <v>219.88</v>
      </c>
      <c r="D23" s="70">
        <v>236.1</v>
      </c>
      <c r="E23" s="70">
        <v>232.48</v>
      </c>
      <c r="F23" s="70">
        <v>239.88</v>
      </c>
      <c r="G23" s="70">
        <v>238.02</v>
      </c>
      <c r="H23" s="70">
        <v>280.56</v>
      </c>
      <c r="I23" s="70">
        <v>291.7</v>
      </c>
      <c r="J23" s="70">
        <v>242.74</v>
      </c>
      <c r="K23" s="70">
        <v>248.04</v>
      </c>
      <c r="L23" s="70">
        <v>227.88</v>
      </c>
      <c r="M23" s="70">
        <v>226.16</v>
      </c>
      <c r="N23" s="71">
        <f t="shared" si="0"/>
        <v>2922.42</v>
      </c>
      <c r="O23"/>
    </row>
    <row r="24" spans="1:15" ht="12.75">
      <c r="A24" s="23" t="s">
        <v>43</v>
      </c>
      <c r="B24" s="70">
        <v>180.62</v>
      </c>
      <c r="C24" s="70">
        <v>158.04</v>
      </c>
      <c r="D24" s="70">
        <v>175.64</v>
      </c>
      <c r="E24" s="70">
        <v>174.66</v>
      </c>
      <c r="F24" s="70">
        <v>175.68</v>
      </c>
      <c r="G24" s="70">
        <v>167.5</v>
      </c>
      <c r="H24" s="70">
        <v>267.82</v>
      </c>
      <c r="I24" s="70">
        <v>199.02</v>
      </c>
      <c r="J24" s="70">
        <v>183.18</v>
      </c>
      <c r="K24" s="70">
        <v>179.86</v>
      </c>
      <c r="L24" s="70">
        <v>158.84</v>
      </c>
      <c r="M24" s="70">
        <v>183.54</v>
      </c>
      <c r="N24" s="71">
        <f t="shared" si="0"/>
        <v>2204.4</v>
      </c>
      <c r="O24"/>
    </row>
    <row r="25" spans="1:15" ht="12.75">
      <c r="A25" s="23" t="s">
        <v>37</v>
      </c>
      <c r="B25" s="70">
        <v>137.76</v>
      </c>
      <c r="C25" s="70">
        <v>121.56</v>
      </c>
      <c r="D25" s="70">
        <v>132.66</v>
      </c>
      <c r="E25" s="70">
        <v>147.48</v>
      </c>
      <c r="F25" s="70">
        <v>141.28</v>
      </c>
      <c r="G25" s="70">
        <v>145.28</v>
      </c>
      <c r="H25" s="70">
        <v>155.42</v>
      </c>
      <c r="I25" s="70">
        <v>174.36</v>
      </c>
      <c r="J25" s="70">
        <v>156.76</v>
      </c>
      <c r="K25" s="70">
        <v>155.67</v>
      </c>
      <c r="L25" s="70">
        <v>131.18</v>
      </c>
      <c r="M25" s="70">
        <v>148.26</v>
      </c>
      <c r="N25" s="71">
        <f t="shared" si="0"/>
        <v>1747.67</v>
      </c>
      <c r="O25"/>
    </row>
    <row r="26" spans="1:15" ht="12.75">
      <c r="A26" s="23" t="s">
        <v>38</v>
      </c>
      <c r="B26" s="70">
        <v>125.32</v>
      </c>
      <c r="C26" s="70">
        <v>113.28</v>
      </c>
      <c r="D26" s="70">
        <v>128.86</v>
      </c>
      <c r="E26" s="70">
        <v>126.34</v>
      </c>
      <c r="F26" s="70">
        <v>123.82</v>
      </c>
      <c r="G26" s="70">
        <v>123.84</v>
      </c>
      <c r="H26" s="70">
        <v>141.72</v>
      </c>
      <c r="I26" s="70">
        <v>150.48</v>
      </c>
      <c r="J26" s="70">
        <v>125.34</v>
      </c>
      <c r="K26" s="70">
        <v>125.02</v>
      </c>
      <c r="L26" s="70">
        <v>113.72</v>
      </c>
      <c r="M26" s="70">
        <v>125.92</v>
      </c>
      <c r="N26" s="71">
        <f t="shared" si="0"/>
        <v>1523.66</v>
      </c>
      <c r="O26"/>
    </row>
    <row r="27" spans="1:15" ht="12.75">
      <c r="A27" s="23" t="s">
        <v>39</v>
      </c>
      <c r="B27" s="70">
        <v>116.24</v>
      </c>
      <c r="C27" s="70">
        <v>98.3</v>
      </c>
      <c r="D27" s="70">
        <v>107.34</v>
      </c>
      <c r="E27" s="70">
        <v>128.52</v>
      </c>
      <c r="F27" s="70">
        <v>123.44</v>
      </c>
      <c r="G27" s="70">
        <v>122.84</v>
      </c>
      <c r="H27" s="70">
        <v>134.82</v>
      </c>
      <c r="I27" s="70">
        <v>153.2</v>
      </c>
      <c r="J27" s="70">
        <v>140.24</v>
      </c>
      <c r="K27" s="70">
        <v>134.94</v>
      </c>
      <c r="L27" s="70">
        <v>108.3</v>
      </c>
      <c r="M27" s="70">
        <v>116.28</v>
      </c>
      <c r="N27" s="71">
        <f t="shared" si="0"/>
        <v>1484.46</v>
      </c>
      <c r="O27"/>
    </row>
    <row r="28" spans="1:15" ht="12.75">
      <c r="A28" s="23" t="s">
        <v>40</v>
      </c>
      <c r="B28" s="70">
        <v>64.76</v>
      </c>
      <c r="C28" s="70">
        <v>59.64</v>
      </c>
      <c r="D28" s="70">
        <v>71.62</v>
      </c>
      <c r="E28" s="70">
        <v>101.72</v>
      </c>
      <c r="F28" s="70">
        <v>81.56</v>
      </c>
      <c r="G28" s="70">
        <v>83.46</v>
      </c>
      <c r="H28" s="70">
        <v>130.08</v>
      </c>
      <c r="I28" s="70">
        <v>144.76</v>
      </c>
      <c r="J28" s="70">
        <v>94.26</v>
      </c>
      <c r="K28" s="70">
        <v>98.72</v>
      </c>
      <c r="L28" s="70">
        <v>71.72</v>
      </c>
      <c r="M28" s="70">
        <v>77.12</v>
      </c>
      <c r="N28" s="71">
        <f t="shared" si="0"/>
        <v>1079.42</v>
      </c>
      <c r="O28"/>
    </row>
    <row r="29" spans="1:15" ht="12.75">
      <c r="A29" s="23" t="s">
        <v>41</v>
      </c>
      <c r="B29" s="70">
        <v>54.8</v>
      </c>
      <c r="C29" s="70">
        <v>57.78</v>
      </c>
      <c r="D29" s="70">
        <v>59.08</v>
      </c>
      <c r="E29" s="70">
        <v>77.82</v>
      </c>
      <c r="F29" s="70">
        <v>65.92</v>
      </c>
      <c r="G29" s="70">
        <v>81.7</v>
      </c>
      <c r="H29" s="70">
        <v>94.82</v>
      </c>
      <c r="I29" s="70">
        <v>110.14</v>
      </c>
      <c r="J29" s="70">
        <v>99.14</v>
      </c>
      <c r="K29" s="70">
        <v>81.04</v>
      </c>
      <c r="L29" s="70">
        <v>64.46</v>
      </c>
      <c r="M29" s="70">
        <v>66.48</v>
      </c>
      <c r="N29" s="71">
        <f t="shared" si="0"/>
        <v>913.18</v>
      </c>
      <c r="O29"/>
    </row>
    <row r="30" spans="1:15" ht="12.75">
      <c r="A30" s="23" t="s">
        <v>42</v>
      </c>
      <c r="B30" s="70">
        <v>17.68</v>
      </c>
      <c r="C30" s="70">
        <v>14.88</v>
      </c>
      <c r="D30" s="70">
        <v>15.54</v>
      </c>
      <c r="E30" s="70">
        <v>18.54</v>
      </c>
      <c r="F30" s="70">
        <v>19.42</v>
      </c>
      <c r="G30" s="70">
        <v>19.8</v>
      </c>
      <c r="H30" s="70">
        <v>18.1</v>
      </c>
      <c r="I30" s="70">
        <v>22.66</v>
      </c>
      <c r="J30" s="72">
        <v>21.82</v>
      </c>
      <c r="K30" s="72">
        <v>20.3</v>
      </c>
      <c r="L30" s="72">
        <v>18.78</v>
      </c>
      <c r="M30" s="72">
        <v>19.28</v>
      </c>
      <c r="N30" s="71">
        <f t="shared" si="0"/>
        <v>226.8</v>
      </c>
      <c r="O30"/>
    </row>
    <row r="31" spans="1:15" ht="12.75">
      <c r="A31" s="24" t="s">
        <v>20</v>
      </c>
      <c r="B31" s="73">
        <f aca="true" t="shared" si="1" ref="B31:M31">SUM(B16:B30)</f>
        <v>7093.66968</v>
      </c>
      <c r="C31" s="73">
        <f t="shared" si="1"/>
        <v>6166.411120000001</v>
      </c>
      <c r="D31" s="73">
        <f t="shared" si="1"/>
        <v>7131.097440000001</v>
      </c>
      <c r="E31" s="73">
        <f t="shared" si="1"/>
        <v>7779.49756</v>
      </c>
      <c r="F31" s="73">
        <f t="shared" si="1"/>
        <v>7965.361759999999</v>
      </c>
      <c r="G31" s="73">
        <f t="shared" si="1"/>
        <v>7823.8550000000005</v>
      </c>
      <c r="H31" s="73">
        <f t="shared" si="1"/>
        <v>8606.7848</v>
      </c>
      <c r="I31" s="73">
        <f t="shared" si="1"/>
        <v>8944.77584</v>
      </c>
      <c r="J31" s="73">
        <f t="shared" si="1"/>
        <v>8788.12588</v>
      </c>
      <c r="K31" s="73">
        <f t="shared" si="1"/>
        <v>8450.870219999999</v>
      </c>
      <c r="L31" s="73">
        <f t="shared" si="1"/>
        <v>7354.0686000000005</v>
      </c>
      <c r="M31" s="73">
        <f t="shared" si="1"/>
        <v>7665.2682799999975</v>
      </c>
      <c r="N31" s="74">
        <f t="shared" si="0"/>
        <v>93769.78618</v>
      </c>
      <c r="O31"/>
    </row>
    <row r="32" spans="1:15" ht="12.75">
      <c r="A32" s="13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/>
    </row>
    <row r="33" spans="1:15" ht="12.75">
      <c r="A33" s="14" t="s">
        <v>21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/>
    </row>
    <row r="34" spans="1:14" ht="12.75">
      <c r="A34" s="7" t="s">
        <v>44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  <row r="35" spans="2:14" ht="12.75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</row>
    <row r="36" spans="2:14" ht="12.75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</row>
    <row r="37" spans="2:14" ht="12.75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1:14" ht="12.75">
      <c r="A38" s="46" t="s">
        <v>67</v>
      </c>
      <c r="B38" s="77" t="s">
        <v>46</v>
      </c>
      <c r="C38" s="77" t="s">
        <v>47</v>
      </c>
      <c r="D38" s="77" t="s">
        <v>48</v>
      </c>
      <c r="E38" s="77" t="s">
        <v>49</v>
      </c>
      <c r="F38" s="77" t="s">
        <v>50</v>
      </c>
      <c r="G38" s="77" t="s">
        <v>51</v>
      </c>
      <c r="H38" s="77" t="s">
        <v>52</v>
      </c>
      <c r="I38" s="77" t="s">
        <v>53</v>
      </c>
      <c r="J38" s="77" t="s">
        <v>54</v>
      </c>
      <c r="K38" s="77" t="s">
        <v>55</v>
      </c>
      <c r="L38" s="77" t="s">
        <v>56</v>
      </c>
      <c r="M38" s="77" t="s">
        <v>57</v>
      </c>
      <c r="N38" s="78" t="s">
        <v>58</v>
      </c>
    </row>
    <row r="39" spans="1:14" ht="12.75">
      <c r="A39" s="44" t="s">
        <v>59</v>
      </c>
      <c r="B39" s="79">
        <v>21.76</v>
      </c>
      <c r="C39" s="79">
        <v>18.84</v>
      </c>
      <c r="D39" s="79">
        <v>22.52</v>
      </c>
      <c r="E39" s="79">
        <v>21.32</v>
      </c>
      <c r="F39" s="79">
        <v>26.72</v>
      </c>
      <c r="G39" s="79">
        <v>26.14</v>
      </c>
      <c r="H39" s="79">
        <v>24.76</v>
      </c>
      <c r="I39" s="79">
        <v>22.88</v>
      </c>
      <c r="J39" s="79">
        <v>29.14</v>
      </c>
      <c r="K39" s="79">
        <v>28.26</v>
      </c>
      <c r="L39" s="79">
        <v>26.74</v>
      </c>
      <c r="M39" s="79">
        <v>28.64</v>
      </c>
      <c r="N39" s="80">
        <f>B39+C39+D39+E39+F39+G39+H39+I39+J39+K39+L39+M39</f>
        <v>297.71999999999997</v>
      </c>
    </row>
    <row r="40" spans="1:14" ht="12.75">
      <c r="A40" s="45" t="s">
        <v>60</v>
      </c>
      <c r="B40" s="81">
        <v>68.91</v>
      </c>
      <c r="C40" s="81">
        <v>55.18</v>
      </c>
      <c r="D40" s="81">
        <v>67.92</v>
      </c>
      <c r="E40" s="81">
        <v>78.62</v>
      </c>
      <c r="F40" s="81">
        <v>69.98</v>
      </c>
      <c r="G40" s="81">
        <v>62.08</v>
      </c>
      <c r="H40" s="81">
        <v>67.04</v>
      </c>
      <c r="I40" s="81">
        <v>68.14</v>
      </c>
      <c r="J40" s="81">
        <v>88.41</v>
      </c>
      <c r="K40" s="81">
        <v>89.21</v>
      </c>
      <c r="L40" s="81">
        <v>62.62</v>
      </c>
      <c r="M40" s="81">
        <v>74.14</v>
      </c>
      <c r="N40" s="82">
        <f>B40+C40+D40+E40+F40+G40+H40+I40+J40+K40+L40+M40</f>
        <v>852.25</v>
      </c>
    </row>
  </sheetData>
  <sheetProtection/>
  <printOptions/>
  <pageMargins left="0.75" right="0.75" top="1" bottom="1" header="0" footer="0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O41"/>
  <sheetViews>
    <sheetView showGridLines="0" zoomScalePageLayoutView="0" workbookViewId="0" topLeftCell="A1">
      <selection activeCell="F35" sqref="F35"/>
    </sheetView>
  </sheetViews>
  <sheetFormatPr defaultColWidth="11.421875" defaultRowHeight="12.75"/>
  <cols>
    <col min="1" max="1" width="17.00390625" style="0" customWidth="1"/>
    <col min="2" max="2" width="57.421875" style="0" customWidth="1"/>
    <col min="11" max="11" width="15.7109375" style="0" customWidth="1"/>
    <col min="12" max="12" width="13.28125" style="0" customWidth="1"/>
    <col min="13" max="13" width="15.28125" style="0" customWidth="1"/>
    <col min="14" max="14" width="14.8515625" style="0" customWidth="1"/>
  </cols>
  <sheetData>
    <row r="7" spans="1:11" s="2" customFormat="1" ht="12.75">
      <c r="A7" s="4" t="s">
        <v>0</v>
      </c>
      <c r="B7" s="5" t="str">
        <f>Índice!C7</f>
        <v>2200311 GESTIÓN DE RESIDUOS DENTRO DEL CONSORCIO PARA EL TRATAMIENTO DE LOS RESIDUOS URBANOS DE NAVARRA </v>
      </c>
      <c r="C7" s="3"/>
      <c r="D7" s="3"/>
      <c r="E7" s="3"/>
      <c r="F7" s="3"/>
      <c r="G7" s="3"/>
      <c r="H7" s="3"/>
      <c r="I7" s="3"/>
      <c r="J7" s="3"/>
      <c r="K7" s="3"/>
    </row>
    <row r="8" spans="1:11" s="2" customFormat="1" ht="12.75">
      <c r="A8" s="4" t="s">
        <v>1</v>
      </c>
      <c r="B8" s="5" t="str">
        <f>Índice!C8</f>
        <v>2011-2016</v>
      </c>
      <c r="D8" s="3"/>
      <c r="E8" s="3"/>
      <c r="F8" s="3"/>
      <c r="G8" s="3"/>
      <c r="H8" s="3"/>
      <c r="I8" s="3"/>
      <c r="J8" s="3"/>
      <c r="K8" s="3"/>
    </row>
    <row r="9" spans="1:11" s="2" customFormat="1" ht="12.75">
      <c r="A9" s="4" t="s">
        <v>2</v>
      </c>
      <c r="B9" s="5">
        <f>Índice!C9</f>
        <v>2014</v>
      </c>
      <c r="D9" s="3"/>
      <c r="E9" s="3"/>
      <c r="F9" s="3"/>
      <c r="G9" s="3"/>
      <c r="H9" s="3"/>
      <c r="I9" s="3"/>
      <c r="J9" s="3"/>
      <c r="K9" s="3"/>
    </row>
    <row r="10" spans="1:11" s="2" customFormat="1" ht="12.75">
      <c r="A10" s="4"/>
      <c r="B10" s="5"/>
      <c r="D10" s="3"/>
      <c r="E10" s="3"/>
      <c r="F10" s="3"/>
      <c r="G10" s="3"/>
      <c r="H10" s="3"/>
      <c r="I10" s="3"/>
      <c r="J10" s="3"/>
      <c r="K10" s="3"/>
    </row>
    <row r="12" ht="12.75">
      <c r="A12" s="12" t="s">
        <v>6</v>
      </c>
    </row>
    <row r="13" ht="12.75">
      <c r="A13" s="12"/>
    </row>
    <row r="14" spans="1:15" ht="15">
      <c r="A14" s="22" t="s">
        <v>22</v>
      </c>
      <c r="B14" s="30" t="s">
        <v>23</v>
      </c>
      <c r="C14" s="86" t="s">
        <v>7</v>
      </c>
      <c r="D14" s="87" t="s">
        <v>8</v>
      </c>
      <c r="E14" s="88" t="s">
        <v>9</v>
      </c>
      <c r="F14" s="88" t="s">
        <v>10</v>
      </c>
      <c r="G14" s="87" t="s">
        <v>11</v>
      </c>
      <c r="H14" s="87" t="s">
        <v>12</v>
      </c>
      <c r="I14" s="87" t="s">
        <v>13</v>
      </c>
      <c r="J14" s="87" t="s">
        <v>14</v>
      </c>
      <c r="K14" s="87" t="s">
        <v>15</v>
      </c>
      <c r="L14" s="87" t="s">
        <v>16</v>
      </c>
      <c r="M14" s="87" t="s">
        <v>17</v>
      </c>
      <c r="N14" s="87" t="s">
        <v>18</v>
      </c>
      <c r="O14" s="89" t="s">
        <v>19</v>
      </c>
    </row>
    <row r="15" spans="1:15" ht="12.75">
      <c r="A15" s="55" t="s">
        <v>24</v>
      </c>
      <c r="B15" s="83" t="s">
        <v>26</v>
      </c>
      <c r="C15" s="34">
        <v>5328.08</v>
      </c>
      <c r="D15" s="35">
        <v>4625.7</v>
      </c>
      <c r="E15" s="35">
        <v>5174.4</v>
      </c>
      <c r="F15" s="35">
        <v>5473.48</v>
      </c>
      <c r="G15" s="35">
        <v>5610.16</v>
      </c>
      <c r="H15" s="35">
        <v>5468.06</v>
      </c>
      <c r="I15" s="35">
        <v>5670.56</v>
      </c>
      <c r="J15" s="35">
        <v>5731.28</v>
      </c>
      <c r="K15" s="35">
        <v>5850.1</v>
      </c>
      <c r="L15" s="35">
        <v>5957.66</v>
      </c>
      <c r="M15" s="35">
        <v>5281.36</v>
      </c>
      <c r="N15" s="35">
        <v>5014.6</v>
      </c>
      <c r="O15" s="36">
        <f>C15+D15+E15+F15+G15+H15+I15+J15+K15+L15+M15+N15</f>
        <v>65185.439999999995</v>
      </c>
    </row>
    <row r="16" spans="1:15" ht="12.75">
      <c r="A16" s="56"/>
      <c r="B16" s="84" t="s">
        <v>68</v>
      </c>
      <c r="C16" s="27">
        <v>291.36</v>
      </c>
      <c r="D16" s="15">
        <v>265.5</v>
      </c>
      <c r="E16" s="15">
        <v>382.68</v>
      </c>
      <c r="F16" s="15">
        <v>406.06</v>
      </c>
      <c r="G16" s="15">
        <v>511.8</v>
      </c>
      <c r="H16" s="15">
        <v>396.6</v>
      </c>
      <c r="I16" s="15">
        <v>812.52</v>
      </c>
      <c r="J16" s="15">
        <v>332.1</v>
      </c>
      <c r="K16" s="15">
        <v>377.16</v>
      </c>
      <c r="L16" s="15">
        <v>458.56</v>
      </c>
      <c r="M16" s="15">
        <v>341.64</v>
      </c>
      <c r="N16" s="15">
        <v>282.02</v>
      </c>
      <c r="O16" s="31">
        <f>C16+D16+E16+F16+G16+H16+I16+J16+K16+L16+M16+N16</f>
        <v>4858</v>
      </c>
    </row>
    <row r="17" spans="1:15" ht="12.75">
      <c r="A17" s="56"/>
      <c r="B17" s="84" t="s">
        <v>69</v>
      </c>
      <c r="C17" s="27">
        <v>36.28</v>
      </c>
      <c r="D17" s="15">
        <v>0</v>
      </c>
      <c r="E17" s="15">
        <v>0</v>
      </c>
      <c r="F17" s="15">
        <v>177.46</v>
      </c>
      <c r="G17" s="15">
        <v>41.72</v>
      </c>
      <c r="H17" s="15">
        <v>147.4</v>
      </c>
      <c r="I17" s="15">
        <v>812.48</v>
      </c>
      <c r="J17" s="15">
        <v>777.04</v>
      </c>
      <c r="K17" s="15">
        <v>611.08</v>
      </c>
      <c r="L17" s="15">
        <v>206.76</v>
      </c>
      <c r="M17" s="15">
        <v>0</v>
      </c>
      <c r="N17" s="15">
        <v>710.96</v>
      </c>
      <c r="O17" s="31">
        <f aca="true" t="shared" si="0" ref="O17:O24">C17+D17+E17+F17+G17+H17+I17+J17+K17+L17+M17+N17</f>
        <v>3521.1800000000003</v>
      </c>
    </row>
    <row r="18" spans="1:15" ht="12.75">
      <c r="A18" s="57"/>
      <c r="B18" s="85" t="s">
        <v>19</v>
      </c>
      <c r="C18" s="28">
        <f>SUM(C15:C17)</f>
        <v>5655.719999999999</v>
      </c>
      <c r="D18" s="29">
        <f aca="true" t="shared" si="1" ref="D18:N18">SUM(D15:D17)</f>
        <v>4891.2</v>
      </c>
      <c r="E18" s="29">
        <f t="shared" si="1"/>
        <v>5557.08</v>
      </c>
      <c r="F18" s="29">
        <f t="shared" si="1"/>
        <v>6057</v>
      </c>
      <c r="G18" s="29">
        <f t="shared" si="1"/>
        <v>6163.68</v>
      </c>
      <c r="H18" s="29">
        <f t="shared" si="1"/>
        <v>6012.06</v>
      </c>
      <c r="I18" s="29">
        <f t="shared" si="1"/>
        <v>7295.5599999999995</v>
      </c>
      <c r="J18" s="29">
        <f t="shared" si="1"/>
        <v>6840.42</v>
      </c>
      <c r="K18" s="29">
        <f t="shared" si="1"/>
        <v>6838.34</v>
      </c>
      <c r="L18" s="29">
        <f t="shared" si="1"/>
        <v>6622.9800000000005</v>
      </c>
      <c r="M18" s="29">
        <f t="shared" si="1"/>
        <v>5623</v>
      </c>
      <c r="N18" s="29">
        <f t="shared" si="1"/>
        <v>6007.580000000001</v>
      </c>
      <c r="O18" s="32">
        <f t="shared" si="0"/>
        <v>73564.62000000001</v>
      </c>
    </row>
    <row r="19" spans="1:15" ht="12.75">
      <c r="A19" s="55" t="s">
        <v>25</v>
      </c>
      <c r="B19" s="33" t="s">
        <v>70</v>
      </c>
      <c r="C19" s="27">
        <v>1313.68968</v>
      </c>
      <c r="D19" s="15">
        <v>1143.85112</v>
      </c>
      <c r="E19" s="15">
        <v>1339.9724400000002</v>
      </c>
      <c r="F19" s="15">
        <v>1560.09756</v>
      </c>
      <c r="G19" s="15">
        <v>1519.28176</v>
      </c>
      <c r="H19" s="15">
        <v>1445.365</v>
      </c>
      <c r="I19" s="15">
        <v>1578.1798000000001</v>
      </c>
      <c r="J19" s="15">
        <v>1648.28584</v>
      </c>
      <c r="K19" s="15">
        <v>1665.62088</v>
      </c>
      <c r="L19" s="15">
        <v>1611.92522</v>
      </c>
      <c r="M19" s="15">
        <v>1368.6836</v>
      </c>
      <c r="N19" s="15">
        <v>1531.21828</v>
      </c>
      <c r="O19" s="36">
        <f>C19+D19+E19+F19+G19+H19+I19+J19+K19+L19+M19+N19</f>
        <v>17726.17118</v>
      </c>
    </row>
    <row r="20" spans="1:15" ht="12.75">
      <c r="A20" s="56"/>
      <c r="B20" s="23" t="s">
        <v>71</v>
      </c>
      <c r="C20" s="27">
        <v>86.38</v>
      </c>
      <c r="D20" s="15">
        <v>63.02</v>
      </c>
      <c r="E20" s="15">
        <v>90.7</v>
      </c>
      <c r="F20" s="15">
        <v>105.8</v>
      </c>
      <c r="G20" s="15">
        <v>106.7</v>
      </c>
      <c r="H20" s="15">
        <v>116.08</v>
      </c>
      <c r="I20" s="15">
        <v>149.54</v>
      </c>
      <c r="J20" s="15">
        <v>234.66</v>
      </c>
      <c r="K20" s="15">
        <v>188.62</v>
      </c>
      <c r="L20" s="15">
        <v>125.91</v>
      </c>
      <c r="M20" s="15">
        <v>83.46</v>
      </c>
      <c r="N20" s="15">
        <v>68.48</v>
      </c>
      <c r="O20" s="31">
        <f>C20+D20+E20+F20+G20+H20+I20+J20+K20+L20+M20+N20</f>
        <v>1419.3500000000001</v>
      </c>
    </row>
    <row r="21" spans="1:15" ht="12.75">
      <c r="A21" s="56"/>
      <c r="B21" s="23" t="s">
        <v>69</v>
      </c>
      <c r="C21" s="27">
        <v>65.58</v>
      </c>
      <c r="D21" s="15">
        <v>37.86</v>
      </c>
      <c r="E21" s="15">
        <v>40.95</v>
      </c>
      <c r="F21" s="15">
        <v>65.61</v>
      </c>
      <c r="G21" s="15">
        <v>163.2</v>
      </c>
      <c r="H21" s="15">
        <v>105.08</v>
      </c>
      <c r="I21" s="15">
        <v>70.31</v>
      </c>
      <c r="J21" s="15">
        <v>103.48</v>
      </c>
      <c r="K21" s="15">
        <v>71.41</v>
      </c>
      <c r="L21" s="15">
        <v>92.13</v>
      </c>
      <c r="M21" s="15">
        <v>251.67</v>
      </c>
      <c r="N21" s="15">
        <v>88.62</v>
      </c>
      <c r="O21" s="31">
        <f t="shared" si="0"/>
        <v>1155.9</v>
      </c>
    </row>
    <row r="22" spans="1:15" ht="12.75">
      <c r="A22" s="57"/>
      <c r="B22" s="37" t="s">
        <v>19</v>
      </c>
      <c r="C22" s="28">
        <f>SUM(C19:C21)</f>
        <v>1465.64968</v>
      </c>
      <c r="D22" s="29">
        <f>SUM(D19:D21)</f>
        <v>1244.73112</v>
      </c>
      <c r="E22" s="29">
        <f>SUM(E19:E21)</f>
        <v>1471.6224400000003</v>
      </c>
      <c r="F22" s="29">
        <f>SUM(F19:F21)</f>
        <v>1731.5075599999998</v>
      </c>
      <c r="G22" s="29">
        <f>SUM(G19:G21)</f>
        <v>1789.1817600000002</v>
      </c>
      <c r="H22" s="29">
        <f>SUM(H19:H21)</f>
        <v>1666.5249999999999</v>
      </c>
      <c r="I22" s="29">
        <f>SUM(I19:I21)</f>
        <v>1798.0298</v>
      </c>
      <c r="J22" s="29">
        <f>SUM(J19:J21)</f>
        <v>1986.42584</v>
      </c>
      <c r="K22" s="29">
        <f>SUM(K19:K21)</f>
        <v>1925.65088</v>
      </c>
      <c r="L22" s="29">
        <f>SUM(L19:L21)</f>
        <v>1829.96522</v>
      </c>
      <c r="M22" s="29">
        <f>SUM(M19:M21)</f>
        <v>1703.8136000000002</v>
      </c>
      <c r="N22" s="29">
        <f>SUM(N19:N21)</f>
        <v>1688.31828</v>
      </c>
      <c r="O22" s="32">
        <f t="shared" si="0"/>
        <v>20301.42118</v>
      </c>
    </row>
    <row r="23" spans="1:15" ht="12.75">
      <c r="A23" s="43" t="s">
        <v>72</v>
      </c>
      <c r="B23" s="37" t="s">
        <v>73</v>
      </c>
      <c r="C23" s="28">
        <v>68.91</v>
      </c>
      <c r="D23" s="29">
        <v>55.18</v>
      </c>
      <c r="E23" s="29">
        <v>67.92</v>
      </c>
      <c r="F23" s="29">
        <v>78.62</v>
      </c>
      <c r="G23" s="29">
        <v>69.98</v>
      </c>
      <c r="H23" s="29">
        <v>62.08</v>
      </c>
      <c r="I23" s="29">
        <v>67.04</v>
      </c>
      <c r="J23" s="29">
        <v>68.14</v>
      </c>
      <c r="K23" s="29">
        <v>88.41</v>
      </c>
      <c r="L23" s="29">
        <v>89.21</v>
      </c>
      <c r="M23" s="29">
        <v>62.62</v>
      </c>
      <c r="N23" s="29">
        <v>74.14</v>
      </c>
      <c r="O23" s="42">
        <f t="shared" si="0"/>
        <v>852.25</v>
      </c>
    </row>
    <row r="24" spans="1:15" ht="12.75">
      <c r="A24" s="38" t="s">
        <v>74</v>
      </c>
      <c r="B24" s="39" t="s">
        <v>75</v>
      </c>
      <c r="C24" s="40">
        <v>21.76</v>
      </c>
      <c r="D24" s="41">
        <v>18.84</v>
      </c>
      <c r="E24" s="41">
        <v>22.52</v>
      </c>
      <c r="F24" s="41">
        <v>21.32</v>
      </c>
      <c r="G24" s="41">
        <v>26.72</v>
      </c>
      <c r="H24" s="41">
        <v>26.14</v>
      </c>
      <c r="I24" s="41">
        <v>24.76</v>
      </c>
      <c r="J24" s="41">
        <v>22.88</v>
      </c>
      <c r="K24" s="41">
        <v>29.14</v>
      </c>
      <c r="L24" s="41">
        <v>28.26</v>
      </c>
      <c r="M24" s="41">
        <v>26.74</v>
      </c>
      <c r="N24" s="41">
        <v>28.64</v>
      </c>
      <c r="O24" s="42">
        <f t="shared" si="0"/>
        <v>297.71999999999997</v>
      </c>
    </row>
    <row r="25" spans="1:15" ht="12.75">
      <c r="A25" s="55" t="s">
        <v>19</v>
      </c>
      <c r="B25" s="25" t="s">
        <v>77</v>
      </c>
      <c r="C25" s="27">
        <f>C15+C16+C19</f>
        <v>6933.12968</v>
      </c>
      <c r="D25" s="15">
        <f>D15+D16+D19</f>
        <v>6035.05112</v>
      </c>
      <c r="E25" s="15">
        <f aca="true" t="shared" si="2" ref="E25:M25">E15+E16+E19</f>
        <v>6897.05244</v>
      </c>
      <c r="F25" s="15">
        <f t="shared" si="2"/>
        <v>7439.63756</v>
      </c>
      <c r="G25" s="15">
        <f t="shared" si="2"/>
        <v>7641.24176</v>
      </c>
      <c r="H25" s="15">
        <f t="shared" si="2"/>
        <v>7310.025000000001</v>
      </c>
      <c r="I25" s="15">
        <f t="shared" si="2"/>
        <v>8061.2598</v>
      </c>
      <c r="J25" s="15">
        <f t="shared" si="2"/>
        <v>7711.66584</v>
      </c>
      <c r="K25" s="15">
        <f t="shared" si="2"/>
        <v>7892.880880000001</v>
      </c>
      <c r="L25" s="15">
        <f t="shared" si="2"/>
        <v>8028.14522</v>
      </c>
      <c r="M25" s="15">
        <f t="shared" si="2"/>
        <v>6991.6836</v>
      </c>
      <c r="N25" s="15">
        <f>N15+N16+N19</f>
        <v>6827.838280000001</v>
      </c>
      <c r="O25" s="36">
        <f>C25+D25+E25+F25+G25+H25+I25+J25+K25+L25+M25+N25</f>
        <v>87769.61118</v>
      </c>
    </row>
    <row r="26" spans="1:15" ht="12.75">
      <c r="A26" s="56"/>
      <c r="B26" s="25" t="s">
        <v>76</v>
      </c>
      <c r="C26" s="27">
        <f>C23+C24</f>
        <v>90.67</v>
      </c>
      <c r="D26" s="15">
        <f>D23+D24</f>
        <v>74.02</v>
      </c>
      <c r="E26" s="15">
        <f aca="true" t="shared" si="3" ref="E26:M26">E23+E24</f>
        <v>90.44</v>
      </c>
      <c r="F26" s="15">
        <f t="shared" si="3"/>
        <v>99.94</v>
      </c>
      <c r="G26" s="15">
        <f t="shared" si="3"/>
        <v>96.7</v>
      </c>
      <c r="H26" s="15">
        <f t="shared" si="3"/>
        <v>88.22</v>
      </c>
      <c r="I26" s="15">
        <f t="shared" si="3"/>
        <v>91.80000000000001</v>
      </c>
      <c r="J26" s="15">
        <f t="shared" si="3"/>
        <v>91.02</v>
      </c>
      <c r="K26" s="15">
        <f t="shared" si="3"/>
        <v>117.55</v>
      </c>
      <c r="L26" s="15">
        <f t="shared" si="3"/>
        <v>117.47</v>
      </c>
      <c r="M26" s="15">
        <f t="shared" si="3"/>
        <v>89.36</v>
      </c>
      <c r="N26" s="15">
        <f>N23+N24</f>
        <v>102.78</v>
      </c>
      <c r="O26" s="31">
        <f>C26+D26+E26+F26+G26+H26+I26+J26+K26+L26+M26+N26</f>
        <v>1149.9699999999998</v>
      </c>
    </row>
    <row r="27" spans="1:15" ht="12.75">
      <c r="A27" s="56"/>
      <c r="B27" s="25" t="s">
        <v>62</v>
      </c>
      <c r="C27" s="27">
        <f>C20</f>
        <v>86.38</v>
      </c>
      <c r="D27" s="15">
        <f>D20</f>
        <v>63.02</v>
      </c>
      <c r="E27" s="15">
        <f aca="true" t="shared" si="4" ref="E27:M27">E20</f>
        <v>90.7</v>
      </c>
      <c r="F27" s="15">
        <f t="shared" si="4"/>
        <v>105.8</v>
      </c>
      <c r="G27" s="15">
        <f t="shared" si="4"/>
        <v>106.7</v>
      </c>
      <c r="H27" s="15">
        <f t="shared" si="4"/>
        <v>116.08</v>
      </c>
      <c r="I27" s="15">
        <f t="shared" si="4"/>
        <v>149.54</v>
      </c>
      <c r="J27" s="15">
        <f t="shared" si="4"/>
        <v>234.66</v>
      </c>
      <c r="K27" s="15">
        <f t="shared" si="4"/>
        <v>188.62</v>
      </c>
      <c r="L27" s="15">
        <f t="shared" si="4"/>
        <v>125.91</v>
      </c>
      <c r="M27" s="15">
        <f t="shared" si="4"/>
        <v>83.46</v>
      </c>
      <c r="N27" s="15">
        <f>N20</f>
        <v>68.48</v>
      </c>
      <c r="O27" s="31">
        <f>C27+D27+E27+F27+G27+H27+I27+J27+K27+L27+M27+N27</f>
        <v>1419.3500000000001</v>
      </c>
    </row>
    <row r="28" spans="1:15" ht="12.75">
      <c r="A28" s="56"/>
      <c r="B28" s="25" t="s">
        <v>27</v>
      </c>
      <c r="C28" s="27">
        <f>C17+C21</f>
        <v>101.86</v>
      </c>
      <c r="D28" s="15">
        <f>D17+D21</f>
        <v>37.86</v>
      </c>
      <c r="E28" s="15">
        <f aca="true" t="shared" si="5" ref="E28:M28">E17+E21</f>
        <v>40.95</v>
      </c>
      <c r="F28" s="15">
        <f t="shared" si="5"/>
        <v>243.07</v>
      </c>
      <c r="G28" s="15">
        <f t="shared" si="5"/>
        <v>204.92</v>
      </c>
      <c r="H28" s="15">
        <f t="shared" si="5"/>
        <v>252.48000000000002</v>
      </c>
      <c r="I28" s="15">
        <f t="shared" si="5"/>
        <v>882.79</v>
      </c>
      <c r="J28" s="15">
        <f t="shared" si="5"/>
        <v>880.52</v>
      </c>
      <c r="K28" s="15">
        <f t="shared" si="5"/>
        <v>682.49</v>
      </c>
      <c r="L28" s="15">
        <f t="shared" si="5"/>
        <v>298.89</v>
      </c>
      <c r="M28" s="15">
        <f t="shared" si="5"/>
        <v>251.67</v>
      </c>
      <c r="N28" s="15">
        <f>N17+N21</f>
        <v>799.58</v>
      </c>
      <c r="O28" s="31">
        <f>C28+D28+E28+F28+G28+H28+I28+J28+K28+L28+M28+N28</f>
        <v>4677.08</v>
      </c>
    </row>
    <row r="29" spans="1:15" ht="12.75">
      <c r="A29" s="57"/>
      <c r="B29" s="26" t="s">
        <v>19</v>
      </c>
      <c r="C29" s="28">
        <f>SUM(C25:C28)</f>
        <v>7212.03968</v>
      </c>
      <c r="D29" s="29">
        <f>SUM(D25:D28)</f>
        <v>6209.951120000001</v>
      </c>
      <c r="E29" s="29">
        <f aca="true" t="shared" si="6" ref="E29:M29">SUM(E25:E28)</f>
        <v>7119.14244</v>
      </c>
      <c r="F29" s="29">
        <f t="shared" si="6"/>
        <v>7888.44756</v>
      </c>
      <c r="G29" s="29">
        <f t="shared" si="6"/>
        <v>8049.56176</v>
      </c>
      <c r="H29" s="29">
        <f t="shared" si="6"/>
        <v>7766.805</v>
      </c>
      <c r="I29" s="29">
        <f t="shared" si="6"/>
        <v>9185.3898</v>
      </c>
      <c r="J29" s="29">
        <f t="shared" si="6"/>
        <v>8917.86584</v>
      </c>
      <c r="K29" s="29">
        <f t="shared" si="6"/>
        <v>8881.54088</v>
      </c>
      <c r="L29" s="29">
        <f t="shared" si="6"/>
        <v>8570.41522</v>
      </c>
      <c r="M29" s="29">
        <f t="shared" si="6"/>
        <v>7416.1736</v>
      </c>
      <c r="N29" s="29">
        <f>SUM(N25:N28)</f>
        <v>7798.67828</v>
      </c>
      <c r="O29" s="32">
        <f>C29+D29+E29+F29+G29+H29+I29+J29+K29+L29+M29+N29</f>
        <v>95016.01118</v>
      </c>
    </row>
    <row r="31" ht="12.75">
      <c r="A31" s="13" t="s">
        <v>61</v>
      </c>
    </row>
    <row r="32" ht="12.75">
      <c r="A32" t="s">
        <v>78</v>
      </c>
    </row>
    <row r="36" spans="1:5" ht="12.75">
      <c r="A36" s="47" t="s">
        <v>63</v>
      </c>
      <c r="B36" s="48"/>
      <c r="C36" s="90" t="s">
        <v>79</v>
      </c>
      <c r="D36" s="91"/>
      <c r="E36" s="92"/>
    </row>
    <row r="37" spans="1:5" ht="12.75">
      <c r="A37" s="49" t="s">
        <v>64</v>
      </c>
      <c r="B37" s="50"/>
      <c r="C37" s="58">
        <v>5518</v>
      </c>
      <c r="D37" s="59"/>
      <c r="E37" s="60"/>
    </row>
    <row r="38" spans="1:5" ht="12.75">
      <c r="A38" s="51" t="s">
        <v>65</v>
      </c>
      <c r="B38" s="52"/>
      <c r="C38" s="61">
        <v>3736</v>
      </c>
      <c r="D38" s="62"/>
      <c r="E38" s="63"/>
    </row>
    <row r="39" spans="1:5" ht="12.75">
      <c r="A39" s="53" t="s">
        <v>58</v>
      </c>
      <c r="B39" s="54"/>
      <c r="C39" s="64">
        <f>C37+C38</f>
        <v>9254</v>
      </c>
      <c r="D39" s="65"/>
      <c r="E39" s="66"/>
    </row>
    <row r="41" ht="12.75">
      <c r="A41" s="13" t="s">
        <v>80</v>
      </c>
    </row>
  </sheetData>
  <sheetProtection/>
  <mergeCells count="7">
    <mergeCell ref="C38:E38"/>
    <mergeCell ref="C39:E39"/>
    <mergeCell ref="C36:E36"/>
    <mergeCell ref="A15:A18"/>
    <mergeCell ref="A19:A22"/>
    <mergeCell ref="A25:A29"/>
    <mergeCell ref="C37:E37"/>
  </mergeCells>
  <printOptions/>
  <pageMargins left="0.75" right="0.75" top="1" bottom="1" header="0" footer="0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</dc:creator>
  <cp:keywords/>
  <dc:description/>
  <cp:lastModifiedBy>X033495</cp:lastModifiedBy>
  <cp:lastPrinted>2014-06-02T11:48:17Z</cp:lastPrinted>
  <dcterms:created xsi:type="dcterms:W3CDTF">2007-05-30T08:46:42Z</dcterms:created>
  <dcterms:modified xsi:type="dcterms:W3CDTF">2015-02-25T09:23:47Z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