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Índice" sheetId="1" r:id="rId1"/>
    <sheet name="Generación por Mancomunidades" sheetId="2" r:id="rId2"/>
    <sheet name="Gestión por instalacion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Noemi Aldunate</author>
    <author>Miqueo Alduncin, Amaia (NILSA)</author>
    <author>Aldunate Arbeloa, Noem? (NILSA)</author>
    <author>D120015</author>
    <author>D941276</author>
    <author>d039819</author>
  </authors>
  <commentList>
    <comment ref="A58" authorId="0">
      <text>
        <r>
          <rPr>
            <b/>
            <sz val="9"/>
            <rFont val="Tahoma"/>
            <family val="2"/>
          </rPr>
          <t>ESTADILLO FERMIN
R:\RESIDUOS\Datos tratamiento\Culebrete\2018</t>
        </r>
      </text>
    </comment>
    <comment ref="A59" authorId="0">
      <text>
        <r>
          <rPr>
            <b/>
            <sz val="9"/>
            <rFont val="Tahoma"/>
            <family val="2"/>
          </rPr>
          <t xml:space="preserve">Residuos\Datos tratamiento\Carcar\2017\Tabla resumen 
</t>
        </r>
        <r>
          <rPr>
            <sz val="9"/>
            <rFont val="Tahoma"/>
            <family val="2"/>
          </rPr>
          <t>Pretatamiento  y prensa Montejurra</t>
        </r>
        <r>
          <rPr>
            <b/>
            <sz val="9"/>
            <rFont val="Tahoma"/>
            <family val="2"/>
          </rPr>
          <t xml:space="preserve">
</t>
        </r>
      </text>
    </comment>
    <comment ref="A60" authorId="1">
      <text>
        <r>
          <rPr>
            <sz val="9"/>
            <rFont val="Tahoma"/>
            <family val="2"/>
          </rPr>
          <t xml:space="preserve">ADEMÁS DEL DOCUMENTO DE RESTO+MO Y ENVASES, JOSE MARI DEBE ENVIAR EL DOCUMENTO DE POLIGONOS, CONTENEDORES Y VOLUMINOSOS guardado en Carpeta Peralta/2019/Poligonos
</t>
        </r>
      </text>
    </comment>
    <comment ref="A61" authorId="2">
      <text>
        <r>
          <rPr>
            <b/>
            <sz val="9"/>
            <rFont val="Tahoma"/>
            <family val="2"/>
          </rPr>
          <t>Aldunate Arbeloa, Noemí (NILSA):
R:\RESIDUOS\Operación Muelles de descarga y plantas\Plantas de transferencia\Explotación\Informes\2018</t>
        </r>
        <r>
          <rPr>
            <sz val="9"/>
            <rFont val="Tahoma"/>
            <family val="2"/>
          </rPr>
          <t xml:space="preserve">
ENTRADA RSU TALLERES , MAIRAGA
</t>
        </r>
      </text>
    </comment>
    <comment ref="A62" authorId="0">
      <text>
        <r>
          <rPr>
            <b/>
            <sz val="9"/>
            <rFont val="Tahoma"/>
            <family val="2"/>
          </rPr>
          <t>OLATZ Nilsarako,
Rechazo, poligonos
R:\RESIDUOS\Operación Muelles de descarga y plantas\Arbizu\Explotación y transporte\Entradas 2018 (Excel Nilsarako Datuak)</t>
        </r>
      </text>
    </comment>
    <comment ref="A106" authorId="0">
      <text>
        <r>
          <rPr>
            <b/>
            <sz val="9"/>
            <rFont val="Tahoma"/>
            <family val="2"/>
          </rPr>
          <t xml:space="preserve">Residuos\Datos tratamiento\Tratamiento materia organica selectiva\HTN Bioenergía\Control de pesos y análisis\ Facturas HTN 2017.
</t>
        </r>
        <r>
          <rPr>
            <i/>
            <u val="single"/>
            <sz val="9"/>
            <rFont val="Tahoma"/>
            <family val="2"/>
          </rPr>
          <t>Pestaña BBM</t>
        </r>
        <r>
          <rPr>
            <b/>
            <sz val="9"/>
            <rFont val="Tahoma"/>
            <family val="2"/>
          </rPr>
          <t xml:space="preserve">
</t>
        </r>
      </text>
    </comment>
    <comment ref="A110" authorId="0">
      <text>
        <r>
          <rPr>
            <b/>
            <sz val="9"/>
            <rFont val="Tahoma"/>
            <family val="2"/>
          </rPr>
          <t>Residuos\Datos tratamiento\Carcar\2017\Tabla resumen 2017 (4º trim).</t>
        </r>
      </text>
    </comment>
    <comment ref="A111" authorId="3">
      <text>
        <r>
          <rPr>
            <b/>
            <sz val="9"/>
            <rFont val="Tahoma"/>
            <family val="2"/>
          </rPr>
          <t>Nilsarako datuak</t>
        </r>
        <r>
          <rPr>
            <sz val="9"/>
            <rFont val="Tahoma"/>
            <family val="2"/>
          </rPr>
          <t xml:space="preserve">
</t>
        </r>
      </text>
    </comment>
    <comment ref="A112" authorId="0">
      <text>
        <r>
          <rPr>
            <b/>
            <sz val="9"/>
            <rFont val="Tahoma"/>
            <family val="2"/>
          </rPr>
          <t>Residuos\Datos tratamiento\Carcar\2017\Tabla resumen 2017 (4º trim).</t>
        </r>
      </text>
    </comment>
    <comment ref="M112" authorId="4">
      <text>
        <r>
          <rPr>
            <b/>
            <sz val="9"/>
            <rFont val="Tahoma"/>
            <family val="2"/>
          </rPr>
          <t>D941276:</t>
        </r>
        <r>
          <rPr>
            <sz val="9"/>
            <rFont val="Tahoma"/>
            <family val="2"/>
          </rPr>
          <t xml:space="preserve">
Se han restado los 5.420 kg del día 22 procedentes de Valdizarbe que inicialmente habían sido imputados a Montejurra. </t>
        </r>
      </text>
    </comment>
    <comment ref="A113" authorId="0">
      <text>
        <r>
          <rPr>
            <b/>
            <sz val="9"/>
            <rFont val="Tahoma"/>
            <family val="2"/>
          </rPr>
          <t xml:space="preserve">Residuos\Datos tratamiento\Tratamiento materia organica selectiva\HTN Bioenergía\Control de pesos y análisis\ Facturas HTN 2017.
</t>
        </r>
        <r>
          <rPr>
            <i/>
            <u val="single"/>
            <sz val="9"/>
            <rFont val="Tahoma"/>
            <family val="2"/>
          </rPr>
          <t>Pestaña SAKANA</t>
        </r>
      </text>
    </comment>
    <comment ref="A114" authorId="0">
      <text>
        <r>
          <rPr>
            <b/>
            <sz val="9"/>
            <rFont val="Tahoma"/>
            <family val="2"/>
          </rPr>
          <t>Residuos\Datos tratamiento\Tratamiento materia organica selectiva\HTN Bioenergía\Control de pesos y análisis\ Facturas HTN 2017.</t>
        </r>
        <r>
          <rPr>
            <i/>
            <u val="single"/>
            <sz val="9"/>
            <rFont val="Tahoma"/>
            <family val="2"/>
          </rPr>
          <t xml:space="preserve">
Pestaña RIBERA ALTA</t>
        </r>
        <r>
          <rPr>
            <b/>
            <sz val="9"/>
            <rFont val="Tahoma"/>
            <family val="2"/>
          </rPr>
          <t xml:space="preserve">
</t>
        </r>
      </text>
    </comment>
    <comment ref="A116" authorId="0">
      <text>
        <r>
          <rPr>
            <b/>
            <sz val="9"/>
            <rFont val="Tahoma"/>
            <family val="2"/>
          </rPr>
          <t>Residuos\Datos tratamiento\Carcar\2017\Tabla resumen 2017 (4º trim).</t>
        </r>
      </text>
    </comment>
    <comment ref="A117" authorId="0">
      <text>
        <r>
          <rPr>
            <b/>
            <sz val="9"/>
            <rFont val="Tahoma"/>
            <family val="2"/>
          </rPr>
          <t>ENTRADA BIOMENDI</t>
        </r>
        <r>
          <rPr>
            <sz val="9"/>
            <rFont val="Tahoma"/>
            <family val="2"/>
          </rPr>
          <t xml:space="preserve">
DATOS QUE FACILITA OSCAR DE VALDIZARBE
</t>
        </r>
      </text>
    </comment>
    <comment ref="H117" authorId="5">
      <text>
        <r>
          <rPr>
            <b/>
            <sz val="9"/>
            <rFont val="Tahoma"/>
            <family val="2"/>
          </rPr>
          <t>d039819:</t>
        </r>
        <r>
          <rPr>
            <sz val="9"/>
            <rFont val="Tahoma"/>
            <family val="2"/>
          </rPr>
          <t xml:space="preserve">
Dejan de aceptar el biorresiduo, que empieza a acopiarse en PTR Tafalla + PTR Estella y tratarse en Carcar
</t>
        </r>
      </text>
    </comment>
    <comment ref="A118" authorId="3">
      <text>
        <r>
          <rPr>
            <sz val="9"/>
            <rFont val="Tahoma"/>
            <family val="2"/>
          </rPr>
          <t xml:space="preserve">CARCAR RESUMEN ENTRADAS PLANTA
</t>
        </r>
      </text>
    </comment>
    <comment ref="M118" authorId="4">
      <text>
        <r>
          <rPr>
            <b/>
            <sz val="9"/>
            <rFont val="Tahoma"/>
            <family val="2"/>
          </rPr>
          <t>D941276:</t>
        </r>
        <r>
          <rPr>
            <sz val="9"/>
            <rFont val="Tahoma"/>
            <family val="2"/>
          </rPr>
          <t xml:space="preserve">
Añadidos los 5.420 kg del día 22 inicialmente imputados a Montejurra. </t>
        </r>
      </text>
    </comment>
    <comment ref="K119" authorId="4">
      <text>
        <r>
          <rPr>
            <b/>
            <sz val="9"/>
            <rFont val="Tahoma"/>
            <family val="2"/>
          </rPr>
          <t>D941276:</t>
        </r>
        <r>
          <rPr>
            <sz val="9"/>
            <rFont val="Tahoma"/>
            <family val="2"/>
          </rPr>
          <t xml:space="preserve">
Dato sacado de registro de Valdizarbe (dato Silvia).
Pruebas de tratamiento para los residuos de la campaña de pimiento
</t>
        </r>
      </text>
    </comment>
    <comment ref="J121" authorId="4">
      <text>
        <r>
          <rPr>
            <b/>
            <sz val="9"/>
            <rFont val="Tahoma"/>
            <family val="2"/>
          </rPr>
          <t>D941276:</t>
        </r>
        <r>
          <rPr>
            <sz val="9"/>
            <rFont val="Tahoma"/>
            <family val="2"/>
          </rPr>
          <t xml:space="preserve">
Corregido en 4ºT.</t>
        </r>
      </text>
    </comment>
  </commentList>
</comments>
</file>

<file path=xl/sharedStrings.xml><?xml version="1.0" encoding="utf-8"?>
<sst xmlns="http://schemas.openxmlformats.org/spreadsheetml/2006/main" count="237" uniqueCount="94">
  <si>
    <t>Operación</t>
  </si>
  <si>
    <t>Plan</t>
  </si>
  <si>
    <t>Programa</t>
  </si>
  <si>
    <t>Índice de tablas</t>
  </si>
  <si>
    <t>1. TABLA DE GENERACIÓN POR MANCOMUNIDADES</t>
  </si>
  <si>
    <t>2. TABLA DE GESTIÓN POR INSTALACIÓNES</t>
  </si>
  <si>
    <t>Ribera</t>
  </si>
  <si>
    <t>Ribera Alta</t>
  </si>
  <si>
    <t>Mairaga</t>
  </si>
  <si>
    <t>Sakana</t>
  </si>
  <si>
    <t>Valdizarbe</t>
  </si>
  <si>
    <t>Sangüesa</t>
  </si>
  <si>
    <t>Bortziriak</t>
  </si>
  <si>
    <t>Mendialdea</t>
  </si>
  <si>
    <t>Malerreka</t>
  </si>
  <si>
    <t>Irati</t>
  </si>
  <si>
    <t>Eska-Salazar</t>
  </si>
  <si>
    <t>Bidausi</t>
  </si>
  <si>
    <t>Alto Araxes</t>
  </si>
  <si>
    <t>Mancomunidad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</si>
  <si>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</si>
  <si>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</si>
  <si>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</si>
  <si>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</si>
  <si>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</si>
  <si>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</si>
  <si>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</si>
  <si>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</si>
  <si>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</si>
  <si>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</si>
  <si>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</si>
  <si>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</si>
  <si>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Fracción orgánica y algunas podas</t>
  </si>
  <si>
    <t>Total gestionado</t>
  </si>
  <si>
    <t>Mairaga (recogida especial talleres)</t>
  </si>
  <si>
    <t>Sakana (poligonos)</t>
  </si>
  <si>
    <t>Baztán</t>
  </si>
  <si>
    <t xml:space="preserve">Total gestionado </t>
  </si>
  <si>
    <t>Mancomunidades</t>
  </si>
  <si>
    <t>Mairaga y Valdizarbe</t>
  </si>
  <si>
    <t>Alto Araxes, Mendialdea y Sakana</t>
  </si>
  <si>
    <t>Baztán, Bortziriak y Malerreka</t>
  </si>
  <si>
    <t>Bidausi, Eska-Salazar, Irati y Sangüesa</t>
  </si>
  <si>
    <t>Mairaga (PTR Tafalla)</t>
  </si>
  <si>
    <t>Sakana (Muelle de descarga)</t>
  </si>
  <si>
    <t>Ribera (Planta El Culebrete)</t>
  </si>
  <si>
    <t>Ribera Alta (Muelle de Peralta)</t>
  </si>
  <si>
    <t>Baztán, Bortziriak y Malerreka (PTR Santesteban)</t>
  </si>
  <si>
    <t>Mairaga orgánica (PTR Tafalla)</t>
  </si>
  <si>
    <t>Sakana orgánica (Muelle de Arbizu)</t>
  </si>
  <si>
    <t>Tipo de tratamiento</t>
  </si>
  <si>
    <t xml:space="preserve">Carcar (compostaje)  </t>
  </si>
  <si>
    <t>Peralta (envases)</t>
  </si>
  <si>
    <t>Triturado podas (Arbizu y Carcar)</t>
  </si>
  <si>
    <t>2017-2020</t>
  </si>
  <si>
    <t>Montejurra Fracción mezclada (pretratamiento y prensa)</t>
  </si>
  <si>
    <t>Montejurra vertido directo</t>
  </si>
  <si>
    <t>Fracción materiales inorgánicos tratados en Montejurra</t>
  </si>
  <si>
    <t>Valdizarbe (PTR Tafalla)</t>
  </si>
  <si>
    <t>Montejurra fracción orgánica y biodegradables</t>
  </si>
  <si>
    <t xml:space="preserve">Carcar (envases y otros materiales) </t>
  </si>
  <si>
    <t xml:space="preserve">2200311 Gestión de residuos dentro del Consorcio para el Tratamiento de los Residuos Urbanos de Navarra </t>
  </si>
  <si>
    <t>FRACCIÓN RESTO</t>
  </si>
  <si>
    <t>FRACCION RESTO EN INSTALACIONES DE TRANSPORTE</t>
  </si>
  <si>
    <t>Total 2019</t>
  </si>
  <si>
    <t>FRACCION RESTO EN INSTALACIONES DE TRATAMIENTO</t>
  </si>
  <si>
    <t>FRACCIÓN ASIMILABLES A DOMÉSTICOS DE POLÍGONOS EN PLANTA DE TRANSPORTE</t>
  </si>
  <si>
    <t>Ribera (recogida poligonos)</t>
  </si>
  <si>
    <t>Ribera Alta (recogidas especiales: poligonos y contenedores de pueblos)</t>
  </si>
  <si>
    <t>FRACCIÓN ASIMILABLES A DOMÉSTICOS DE POLÍGONOS EN PLANTA DE TRATAMIENTO</t>
  </si>
  <si>
    <t>ENVASES LIGEROS</t>
  </si>
  <si>
    <t>ENVASES TRATADOS EN PERALTA</t>
  </si>
  <si>
    <t>Rechazos planta de envases</t>
  </si>
  <si>
    <t>-</t>
  </si>
  <si>
    <t>BIORRESIDUOS</t>
  </si>
  <si>
    <t>BIORRESIDUOS ENTRADAS A INSTALACIONES DE TRANSPORTE</t>
  </si>
  <si>
    <t>BIORRESIDUOS ENTRADAS A INSTALACIONES DE TRATAMIENTO</t>
  </si>
  <si>
    <t>Baztan, Bortziriak, y Malerreka (PTR Santesteban)</t>
  </si>
  <si>
    <t xml:space="preserve">Carcar (vertedero directo voluminosos y otros)  </t>
  </si>
  <si>
    <t>Carcar (pretratamiento y vertido)</t>
  </si>
  <si>
    <t>Mendialdea (Muelle de descarga)</t>
  </si>
  <si>
    <t>Baztan (PTR Santesteban)</t>
  </si>
  <si>
    <t>Bortziriak (PTR Santesteban)</t>
  </si>
  <si>
    <t>Malerreka (PTR Santesteban)</t>
  </si>
  <si>
    <t>Ribera Alta (Carcar)</t>
  </si>
  <si>
    <t>Valdizarbe orgánica (ECOFERT)</t>
  </si>
  <si>
    <t>Valdizarbe orgánica (Carcar)</t>
  </si>
  <si>
    <t>Valdizarbe orgánica (Biomendi)</t>
  </si>
  <si>
    <t xml:space="preserve">El Culebrete (biometanización)  </t>
  </si>
  <si>
    <t xml:space="preserve">El Culebrete (vertedero)  </t>
  </si>
  <si>
    <t>El Culebrete (planta de industriales)</t>
  </si>
  <si>
    <t>El Culebrete (envases)</t>
  </si>
  <si>
    <t xml:space="preserve">HTN y Biomendi (biometanización) </t>
  </si>
  <si>
    <t>Voluminosos Culebrete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</si>
</sst>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\ &quot;kg.&quot;"/>
    <numFmt numFmtId="168" formatCode="#,##0_ ;\-#,##0\ "/>
    <numFmt numFmtId="169" formatCode="_-* #,##0.0\ _€_-;\-* #,##0.0\ _€_-;_-* &quot;-&quot;??\ _€_-;_-@_-"/>
    <numFmt numFmtId="170" formatCode="_-* #,##0\ _€_-;\-* #,##0\ _€_-;_-* \-??\ _€_-;_-@_-"/>
    <numFmt numFmtId="171" formatCode="#,##0.0"/>
    <numFmt numFmtId="172" formatCode="#,##0.0_ ;\-#,##0.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u val="single"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540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0" xfId="47" applyFont="1" applyFill="1" applyAlignment="1" applyProtection="1">
      <alignment/>
      <protection/>
    </xf>
    <xf numFmtId="0" fontId="7" fillId="33" borderId="0" xfId="47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2" fillId="33" borderId="0" xfId="47" applyFont="1" applyFill="1" applyAlignment="1" applyProtection="1">
      <alignment/>
      <protection/>
    </xf>
    <xf numFmtId="166" fontId="51" fillId="34" borderId="10" xfId="16" applyNumberFormat="1" applyFont="1" applyFill="1" applyBorder="1" applyAlignment="1">
      <alignment/>
    </xf>
    <xf numFmtId="0" fontId="51" fillId="34" borderId="11" xfId="16" applyNumberFormat="1" applyFont="1" applyFill="1" applyBorder="1" applyAlignment="1">
      <alignment horizontal="center" wrapText="1"/>
    </xf>
    <xf numFmtId="0" fontId="51" fillId="34" borderId="12" xfId="16" applyNumberFormat="1" applyFont="1" applyFill="1" applyBorder="1" applyAlignment="1">
      <alignment horizontal="center" wrapText="1"/>
    </xf>
    <xf numFmtId="166" fontId="51" fillId="35" borderId="13" xfId="16" applyNumberFormat="1" applyFont="1" applyFill="1" applyBorder="1" applyAlignment="1">
      <alignment/>
    </xf>
    <xf numFmtId="166" fontId="51" fillId="0" borderId="13" xfId="16" applyNumberFormat="1" applyFont="1" applyFill="1" applyBorder="1" applyAlignment="1">
      <alignment/>
    </xf>
    <xf numFmtId="166" fontId="51" fillId="0" borderId="0" xfId="16" applyNumberFormat="1" applyFont="1" applyFill="1" applyBorder="1" applyAlignment="1">
      <alignment/>
    </xf>
    <xf numFmtId="0" fontId="2" fillId="0" borderId="0" xfId="54" applyFont="1" applyFill="1">
      <alignment/>
      <protection/>
    </xf>
    <xf numFmtId="166" fontId="51" fillId="35" borderId="14" xfId="16" applyNumberFormat="1" applyFont="1" applyFill="1" applyBorder="1" applyAlignment="1">
      <alignment/>
    </xf>
    <xf numFmtId="166" fontId="51" fillId="34" borderId="15" xfId="16" applyNumberFormat="1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52" fillId="0" borderId="13" xfId="0" applyFont="1" applyBorder="1" applyAlignment="1">
      <alignment wrapText="1"/>
    </xf>
    <xf numFmtId="0" fontId="52" fillId="37" borderId="13" xfId="0" applyFont="1" applyFill="1" applyBorder="1" applyAlignment="1">
      <alignment/>
    </xf>
    <xf numFmtId="0" fontId="10" fillId="38" borderId="16" xfId="54" applyFont="1" applyFill="1" applyBorder="1">
      <alignment/>
      <protection/>
    </xf>
    <xf numFmtId="0" fontId="0" fillId="0" borderId="0" xfId="54">
      <alignment/>
      <protection/>
    </xf>
    <xf numFmtId="0" fontId="2" fillId="0" borderId="0" xfId="54" applyFont="1">
      <alignment/>
      <protection/>
    </xf>
    <xf numFmtId="166" fontId="51" fillId="39" borderId="13" xfId="16" applyNumberFormat="1" applyFont="1" applyFill="1" applyBorder="1" applyAlignment="1">
      <alignment/>
    </xf>
    <xf numFmtId="166" fontId="51" fillId="3" borderId="13" xfId="16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40" borderId="16" xfId="54" applyFont="1" applyFill="1" applyBorder="1">
      <alignment/>
      <protection/>
    </xf>
    <xf numFmtId="0" fontId="10" fillId="41" borderId="16" xfId="54" applyFont="1" applyFill="1" applyBorder="1">
      <alignment/>
      <protection/>
    </xf>
    <xf numFmtId="166" fontId="51" fillId="3" borderId="14" xfId="16" applyNumberFormat="1" applyFont="1" applyFill="1" applyBorder="1" applyAlignment="1">
      <alignment wrapText="1"/>
    </xf>
    <xf numFmtId="166" fontId="51" fillId="37" borderId="14" xfId="16" applyNumberFormat="1" applyFont="1" applyFill="1" applyBorder="1" applyAlignment="1">
      <alignment wrapText="1"/>
    </xf>
    <xf numFmtId="0" fontId="52" fillId="3" borderId="13" xfId="0" applyFont="1" applyFill="1" applyBorder="1" applyAlignment="1">
      <alignment wrapText="1"/>
    </xf>
    <xf numFmtId="0" fontId="52" fillId="37" borderId="13" xfId="0" applyFont="1" applyFill="1" applyBorder="1" applyAlignment="1">
      <alignment wrapText="1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 horizontal="left"/>
    </xf>
    <xf numFmtId="4" fontId="8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54" applyNumberFormat="1" applyBorder="1" applyAlignment="1">
      <alignment wrapText="1"/>
      <protection/>
    </xf>
    <xf numFmtId="4" fontId="2" fillId="0" borderId="0" xfId="54" applyNumberFormat="1" applyFont="1" applyAlignment="1">
      <alignment horizontal="center"/>
      <protection/>
    </xf>
    <xf numFmtId="4" fontId="0" fillId="0" borderId="0" xfId="54" applyNumberFormat="1">
      <alignment/>
      <protection/>
    </xf>
    <xf numFmtId="4" fontId="0" fillId="0" borderId="17" xfId="54" applyNumberFormat="1" applyBorder="1" applyAlignment="1">
      <alignment wrapText="1"/>
      <protection/>
    </xf>
    <xf numFmtId="4" fontId="0" fillId="0" borderId="17" xfId="54" applyNumberFormat="1" applyBorder="1">
      <alignment/>
      <protection/>
    </xf>
    <xf numFmtId="4" fontId="51" fillId="34" borderId="11" xfId="16" applyNumberFormat="1" applyFont="1" applyFill="1" applyBorder="1" applyAlignment="1">
      <alignment horizontal="center" wrapText="1"/>
    </xf>
    <xf numFmtId="4" fontId="51" fillId="34" borderId="12" xfId="16" applyNumberFormat="1" applyFont="1" applyFill="1" applyBorder="1" applyAlignment="1">
      <alignment horizontal="center" wrapText="1"/>
    </xf>
    <xf numFmtId="4" fontId="34" fillId="39" borderId="13" xfId="16" applyNumberFormat="1" applyFont="1" applyFill="1" applyBorder="1" applyAlignment="1">
      <alignment/>
    </xf>
    <xf numFmtId="4" fontId="0" fillId="39" borderId="13" xfId="16" applyNumberFormat="1" applyFont="1" applyFill="1" applyBorder="1" applyAlignment="1">
      <alignment/>
    </xf>
    <xf numFmtId="4" fontId="51" fillId="35" borderId="13" xfId="16" applyNumberFormat="1" applyFont="1" applyFill="1" applyBorder="1" applyAlignment="1">
      <alignment/>
    </xf>
    <xf numFmtId="4" fontId="34" fillId="3" borderId="13" xfId="16" applyNumberFormat="1" applyFont="1" applyFill="1" applyBorder="1" applyAlignment="1">
      <alignment horizontal="right"/>
    </xf>
    <xf numFmtId="4" fontId="34" fillId="35" borderId="13" xfId="16" applyNumberFormat="1" applyFont="1" applyFill="1" applyBorder="1" applyAlignment="1">
      <alignment/>
    </xf>
    <xf numFmtId="4" fontId="32" fillId="39" borderId="13" xfId="16" applyNumberFormat="1" applyFont="1" applyFill="1" applyBorder="1" applyAlignment="1">
      <alignment/>
    </xf>
    <xf numFmtId="4" fontId="34" fillId="0" borderId="13" xfId="16" applyNumberFormat="1" applyFont="1" applyFill="1" applyBorder="1" applyAlignment="1">
      <alignment/>
    </xf>
    <xf numFmtId="4" fontId="34" fillId="0" borderId="13" xfId="16" applyNumberFormat="1" applyFont="1" applyFill="1" applyBorder="1" applyAlignment="1">
      <alignment horizontal="right"/>
    </xf>
    <xf numFmtId="4" fontId="34" fillId="0" borderId="0" xfId="16" applyNumberFormat="1" applyFont="1" applyFill="1" applyBorder="1" applyAlignment="1">
      <alignment/>
    </xf>
    <xf numFmtId="4" fontId="2" fillId="0" borderId="0" xfId="49" applyNumberFormat="1" applyFont="1" applyBorder="1" applyAlignment="1">
      <alignment/>
    </xf>
    <xf numFmtId="4" fontId="34" fillId="0" borderId="0" xfId="16" applyNumberFormat="1" applyFont="1" applyFill="1" applyBorder="1" applyAlignment="1">
      <alignment horizontal="center"/>
    </xf>
    <xf numFmtId="4" fontId="0" fillId="35" borderId="13" xfId="16" applyNumberFormat="1" applyFont="1" applyFill="1" applyBorder="1" applyAlignment="1">
      <alignment/>
    </xf>
    <xf numFmtId="4" fontId="0" fillId="0" borderId="0" xfId="49" applyNumberFormat="1" applyFont="1" applyBorder="1" applyAlignment="1">
      <alignment/>
    </xf>
    <xf numFmtId="4" fontId="51" fillId="0" borderId="0" xfId="16" applyNumberFormat="1" applyFont="1" applyFill="1" applyBorder="1" applyAlignment="1">
      <alignment/>
    </xf>
    <xf numFmtId="4" fontId="34" fillId="35" borderId="13" xfId="49" applyNumberFormat="1" applyFont="1" applyFill="1" applyBorder="1" applyAlignment="1">
      <alignment/>
    </xf>
    <xf numFmtId="4" fontId="34" fillId="0" borderId="0" xfId="16" applyNumberFormat="1" applyFont="1" applyFill="1" applyBorder="1" applyAlignment="1">
      <alignment horizontal="right"/>
    </xf>
    <xf numFmtId="4" fontId="32" fillId="0" borderId="0" xfId="16" applyNumberFormat="1" applyFont="1" applyFill="1" applyBorder="1" applyAlignment="1">
      <alignment horizontal="center"/>
    </xf>
    <xf numFmtId="4" fontId="0" fillId="0" borderId="0" xfId="54" applyNumberFormat="1" applyFont="1" applyFill="1">
      <alignment/>
      <protection/>
    </xf>
    <xf numFmtId="4" fontId="11" fillId="0" borderId="0" xfId="49" applyNumberFormat="1" applyFont="1" applyBorder="1" applyAlignment="1">
      <alignment/>
    </xf>
    <xf numFmtId="171" fontId="51" fillId="35" borderId="13" xfId="16" applyNumberFormat="1" applyFont="1" applyFill="1" applyBorder="1" applyAlignment="1">
      <alignment/>
    </xf>
    <xf numFmtId="171" fontId="34" fillId="3" borderId="13" xfId="16" applyNumberFormat="1" applyFont="1" applyFill="1" applyBorder="1" applyAlignment="1">
      <alignment horizontal="right"/>
    </xf>
    <xf numFmtId="171" fontId="34" fillId="35" borderId="13" xfId="16" applyNumberFormat="1" applyFont="1" applyFill="1" applyBorder="1" applyAlignment="1">
      <alignment/>
    </xf>
    <xf numFmtId="171" fontId="34" fillId="0" borderId="13" xfId="16" applyNumberFormat="1" applyFont="1" applyFill="1" applyBorder="1" applyAlignment="1">
      <alignment horizontal="right"/>
    </xf>
    <xf numFmtId="3" fontId="34" fillId="39" borderId="13" xfId="16" applyNumberFormat="1" applyFont="1" applyFill="1" applyBorder="1" applyAlignment="1">
      <alignment/>
    </xf>
    <xf numFmtId="3" fontId="51" fillId="35" borderId="13" xfId="16" applyNumberFormat="1" applyFont="1" applyFill="1" applyBorder="1" applyAlignment="1">
      <alignment/>
    </xf>
    <xf numFmtId="3" fontId="34" fillId="3" borderId="13" xfId="16" applyNumberFormat="1" applyFont="1" applyFill="1" applyBorder="1" applyAlignment="1">
      <alignment horizontal="right"/>
    </xf>
    <xf numFmtId="3" fontId="34" fillId="35" borderId="13" xfId="16" applyNumberFormat="1" applyFont="1" applyFill="1" applyBorder="1" applyAlignment="1">
      <alignment/>
    </xf>
    <xf numFmtId="3" fontId="32" fillId="39" borderId="13" xfId="16" applyNumberFormat="1" applyFont="1" applyFill="1" applyBorder="1" applyAlignment="1">
      <alignment/>
    </xf>
    <xf numFmtId="3" fontId="34" fillId="0" borderId="13" xfId="16" applyNumberFormat="1" applyFont="1" applyFill="1" applyBorder="1" applyAlignment="1">
      <alignment/>
    </xf>
    <xf numFmtId="3" fontId="0" fillId="39" borderId="13" xfId="16" applyNumberFormat="1" applyFont="1" applyFill="1" applyBorder="1" applyAlignment="1">
      <alignment/>
    </xf>
    <xf numFmtId="3" fontId="34" fillId="0" borderId="13" xfId="16" applyNumberFormat="1" applyFont="1" applyFill="1" applyBorder="1" applyAlignment="1">
      <alignment horizontal="right"/>
    </xf>
    <xf numFmtId="3" fontId="0" fillId="0" borderId="13" xfId="16" applyNumberFormat="1" applyFont="1" applyFill="1" applyBorder="1" applyAlignment="1">
      <alignment horizontal="right"/>
    </xf>
    <xf numFmtId="3" fontId="53" fillId="0" borderId="13" xfId="49" applyNumberFormat="1" applyFont="1" applyBorder="1" applyAlignment="1" applyProtection="1">
      <alignment horizontal="center" vertical="center"/>
      <protection/>
    </xf>
    <xf numFmtId="171" fontId="0" fillId="0" borderId="13" xfId="16" applyNumberFormat="1" applyFont="1" applyFill="1" applyBorder="1" applyAlignment="1">
      <alignment horizontal="center"/>
    </xf>
    <xf numFmtId="171" fontId="32" fillId="0" borderId="13" xfId="16" applyNumberFormat="1" applyFont="1" applyFill="1" applyBorder="1" applyAlignment="1">
      <alignment horizontal="right"/>
    </xf>
    <xf numFmtId="171" fontId="51" fillId="37" borderId="14" xfId="16" applyNumberFormat="1" applyFont="1" applyFill="1" applyBorder="1" applyAlignment="1">
      <alignment horizontal="right" wrapText="1"/>
    </xf>
    <xf numFmtId="171" fontId="34" fillId="37" borderId="0" xfId="16" applyNumberFormat="1" applyFont="1" applyFill="1" applyBorder="1" applyAlignment="1">
      <alignment horizontal="right"/>
    </xf>
    <xf numFmtId="171" fontId="34" fillId="37" borderId="13" xfId="16" applyNumberFormat="1" applyFont="1" applyFill="1" applyBorder="1" applyAlignment="1">
      <alignment horizontal="right"/>
    </xf>
    <xf numFmtId="171" fontId="51" fillId="35" borderId="13" xfId="16" applyNumberFormat="1" applyFont="1" applyFill="1" applyBorder="1" applyAlignment="1">
      <alignment horizontal="right"/>
    </xf>
    <xf numFmtId="171" fontId="51" fillId="3" borderId="14" xfId="16" applyNumberFormat="1" applyFont="1" applyFill="1" applyBorder="1" applyAlignment="1">
      <alignment horizontal="right" wrapText="1"/>
    </xf>
    <xf numFmtId="171" fontId="34" fillId="35" borderId="13" xfId="16" applyNumberFormat="1" applyFont="1" applyFill="1" applyBorder="1" applyAlignment="1">
      <alignment horizontal="right"/>
    </xf>
    <xf numFmtId="168" fontId="34" fillId="39" borderId="18" xfId="16" applyNumberFormat="1" applyFont="1" applyFill="1" applyBorder="1" applyAlignment="1">
      <alignment horizontal="right"/>
    </xf>
    <xf numFmtId="168" fontId="34" fillId="39" borderId="13" xfId="16" applyNumberFormat="1" applyFont="1" applyFill="1" applyBorder="1" applyAlignment="1">
      <alignment horizontal="right"/>
    </xf>
    <xf numFmtId="168" fontId="51" fillId="35" borderId="13" xfId="16" applyNumberFormat="1" applyFont="1" applyFill="1" applyBorder="1" applyAlignment="1">
      <alignment horizontal="right"/>
    </xf>
    <xf numFmtId="168" fontId="0" fillId="3" borderId="18" xfId="16" applyNumberFormat="1" applyFont="1" applyFill="1" applyBorder="1" applyAlignment="1">
      <alignment horizontal="right"/>
    </xf>
    <xf numFmtId="168" fontId="0" fillId="3" borderId="13" xfId="16" applyNumberFormat="1" applyFont="1" applyFill="1" applyBorder="1" applyAlignment="1">
      <alignment horizontal="right"/>
    </xf>
    <xf numFmtId="168" fontId="34" fillId="0" borderId="18" xfId="16" applyNumberFormat="1" applyFont="1" applyFill="1" applyBorder="1" applyAlignment="1">
      <alignment horizontal="right"/>
    </xf>
    <xf numFmtId="168" fontId="34" fillId="35" borderId="18" xfId="16" applyNumberFormat="1" applyFont="1" applyFill="1" applyBorder="1" applyAlignment="1">
      <alignment horizontal="right"/>
    </xf>
    <xf numFmtId="168" fontId="34" fillId="35" borderId="13" xfId="16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2.7109375" style="1" customWidth="1"/>
    <col min="2" max="16384" width="11.42187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3" t="s">
        <v>0</v>
      </c>
      <c r="C7" s="4" t="s">
        <v>61</v>
      </c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1</v>
      </c>
      <c r="C8" s="4" t="s">
        <v>54</v>
      </c>
      <c r="D8" s="2"/>
      <c r="E8" s="2"/>
      <c r="F8" s="2"/>
      <c r="G8" s="2"/>
      <c r="H8" s="2"/>
      <c r="I8" s="2"/>
      <c r="J8" s="2"/>
    </row>
    <row r="9" spans="1:10" ht="12.75">
      <c r="A9" s="2"/>
      <c r="B9" s="3" t="s">
        <v>2</v>
      </c>
      <c r="C9" s="4">
        <v>2020</v>
      </c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2" ht="15.75">
      <c r="B12" s="5" t="s">
        <v>3</v>
      </c>
    </row>
    <row r="13" ht="15.75">
      <c r="B13" s="10"/>
    </row>
    <row r="14" spans="2:6" ht="12.75">
      <c r="B14" s="11" t="s">
        <v>4</v>
      </c>
      <c r="C14" s="8"/>
      <c r="D14" s="8"/>
      <c r="E14" s="8"/>
      <c r="F14" s="8"/>
    </row>
    <row r="15" spans="2:5" ht="12.75">
      <c r="B15" s="11" t="s">
        <v>5</v>
      </c>
      <c r="C15" s="8"/>
      <c r="D15" s="8"/>
      <c r="E15" s="8"/>
    </row>
    <row r="16" spans="1:4" ht="12.75">
      <c r="A16" s="6"/>
      <c r="B16" s="9"/>
      <c r="C16" s="6"/>
      <c r="D16" s="6"/>
    </row>
    <row r="17" spans="1:4" ht="12.75">
      <c r="A17" s="6"/>
      <c r="B17" s="9"/>
      <c r="C17" s="6"/>
      <c r="D17" s="6"/>
    </row>
  </sheetData>
  <sheetProtection/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55.7109375" style="1" customWidth="1"/>
    <col min="2" max="14" width="10.7109375" style="37" customWidth="1"/>
    <col min="15" max="15" width="11.57421875" style="1" customWidth="1"/>
    <col min="16" max="16384" width="11.421875" style="1" customWidth="1"/>
  </cols>
  <sheetData>
    <row r="1" spans="2:12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2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3" t="s">
        <v>0</v>
      </c>
      <c r="B6" s="38" t="str">
        <f>Índice!C7</f>
        <v>2200311 Gestión de residuos dentro del Consorcio para el Tratamiento de los Residuos Urbanos de Navarra </v>
      </c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" t="s">
        <v>1</v>
      </c>
      <c r="B7" s="38" t="str">
        <f>Índice!C8</f>
        <v>2017-2020</v>
      </c>
      <c r="E7" s="36"/>
      <c r="F7" s="36"/>
      <c r="G7" s="36"/>
      <c r="H7" s="36"/>
      <c r="I7" s="36"/>
      <c r="J7" s="36"/>
      <c r="K7" s="36"/>
      <c r="L7" s="36"/>
    </row>
    <row r="8" spans="1:12" ht="12.75">
      <c r="A8" s="3" t="s">
        <v>2</v>
      </c>
      <c r="B8" s="101">
        <v>2020</v>
      </c>
      <c r="E8" s="36"/>
      <c r="F8" s="36"/>
      <c r="G8" s="36"/>
      <c r="H8" s="36"/>
      <c r="I8" s="36"/>
      <c r="J8" s="36"/>
      <c r="K8" s="36"/>
      <c r="L8" s="36"/>
    </row>
    <row r="9" spans="2:12" ht="12.75">
      <c r="B9" s="36"/>
      <c r="E9" s="36"/>
      <c r="F9" s="36"/>
      <c r="G9" s="36"/>
      <c r="H9" s="36"/>
      <c r="I9" s="36"/>
      <c r="J9" s="36"/>
      <c r="K9" s="36"/>
      <c r="L9" s="36"/>
    </row>
    <row r="10" spans="2:12" ht="12.7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ht="12.75"/>
    <row r="12" ht="12.75"/>
    <row r="13" spans="2:13" ht="12.75">
      <c r="B13" s="39" t="s">
        <v>4</v>
      </c>
      <c r="C13" s="40"/>
      <c r="D13" s="41"/>
      <c r="E13" s="41"/>
      <c r="F13" s="41"/>
      <c r="G13" s="41"/>
      <c r="H13" s="42"/>
      <c r="I13" s="41"/>
      <c r="J13" s="41"/>
      <c r="K13" s="41"/>
      <c r="L13" s="42"/>
      <c r="M13" s="41"/>
    </row>
    <row r="14" spans="2:14" ht="13.5" thickBot="1">
      <c r="B14" s="43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21" thickBot="1">
      <c r="A15" s="24" t="s">
        <v>62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47"/>
      <c r="N15" s="47"/>
    </row>
    <row r="16" spans="1:14" ht="12.75">
      <c r="A16" s="25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7"/>
      <c r="N16" s="47"/>
    </row>
    <row r="17" spans="1:14" ht="13.5" thickBot="1">
      <c r="A17" s="26" t="s">
        <v>63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9"/>
    </row>
    <row r="18" spans="1:14" ht="30">
      <c r="A18" s="12" t="s">
        <v>19</v>
      </c>
      <c r="B18" s="50" t="s">
        <v>20</v>
      </c>
      <c r="C18" s="50" t="s">
        <v>21</v>
      </c>
      <c r="D18" s="50" t="s">
        <v>22</v>
      </c>
      <c r="E18" s="50" t="s">
        <v>23</v>
      </c>
      <c r="F18" s="50" t="s">
        <v>24</v>
      </c>
      <c r="G18" s="50" t="s">
        <v>25</v>
      </c>
      <c r="H18" s="50" t="s">
        <v>26</v>
      </c>
      <c r="I18" s="50" t="s">
        <v>27</v>
      </c>
      <c r="J18" s="50" t="s">
        <v>28</v>
      </c>
      <c r="K18" s="50" t="s">
        <v>29</v>
      </c>
      <c r="L18" s="50" t="s">
        <v>30</v>
      </c>
      <c r="M18" s="50" t="s">
        <v>31</v>
      </c>
      <c r="N18" s="51" t="s">
        <v>64</v>
      </c>
    </row>
    <row r="19" spans="1:14" ht="15">
      <c r="A19" s="27" t="s">
        <v>6</v>
      </c>
      <c r="B19" s="52">
        <v>2216.54</v>
      </c>
      <c r="C19" s="52">
        <v>2165.58</v>
      </c>
      <c r="D19" s="52">
        <v>2356.7</v>
      </c>
      <c r="E19" s="52">
        <v>2281.12</v>
      </c>
      <c r="F19" s="53">
        <v>2517.99</v>
      </c>
      <c r="G19" s="52">
        <v>2439.3</v>
      </c>
      <c r="H19" s="52">
        <v>2535.56</v>
      </c>
      <c r="I19" s="52">
        <v>2634.99</v>
      </c>
      <c r="J19" s="52">
        <v>2469.26</v>
      </c>
      <c r="K19" s="52">
        <v>2374.24</v>
      </c>
      <c r="L19" s="52">
        <v>2220.98</v>
      </c>
      <c r="M19" s="52">
        <v>2310.44</v>
      </c>
      <c r="N19" s="54">
        <f>SUM(B19:M19)</f>
        <v>28522.699999999997</v>
      </c>
    </row>
    <row r="20" spans="1:14" ht="15">
      <c r="A20" s="28" t="s">
        <v>56</v>
      </c>
      <c r="B20" s="55">
        <v>146.99</v>
      </c>
      <c r="C20" s="55">
        <v>138.2</v>
      </c>
      <c r="D20" s="55">
        <v>114.02</v>
      </c>
      <c r="E20" s="55">
        <v>30.16</v>
      </c>
      <c r="F20" s="55">
        <v>100.76</v>
      </c>
      <c r="G20" s="55">
        <v>191.41</v>
      </c>
      <c r="H20" s="55">
        <v>200.36</v>
      </c>
      <c r="I20" s="55">
        <v>166.33</v>
      </c>
      <c r="J20" s="55">
        <v>237.89</v>
      </c>
      <c r="K20" s="55">
        <v>388.66</v>
      </c>
      <c r="L20" s="55">
        <v>202.95</v>
      </c>
      <c r="M20" s="55">
        <v>117.81</v>
      </c>
      <c r="N20" s="54">
        <f aca="true" t="shared" si="0" ref="N20:N33">SUM(B20:M20)</f>
        <v>2035.54</v>
      </c>
    </row>
    <row r="21" spans="1:14" ht="16.5" customHeight="1">
      <c r="A21" s="27" t="s">
        <v>7</v>
      </c>
      <c r="B21" s="52">
        <v>732.32</v>
      </c>
      <c r="C21" s="52">
        <v>702.66</v>
      </c>
      <c r="D21" s="52">
        <v>750.54</v>
      </c>
      <c r="E21" s="52">
        <v>757.04</v>
      </c>
      <c r="F21" s="52">
        <v>865.36</v>
      </c>
      <c r="G21" s="52">
        <v>831.04</v>
      </c>
      <c r="H21" s="52">
        <v>911.66</v>
      </c>
      <c r="I21" s="52">
        <v>912.38</v>
      </c>
      <c r="J21" s="52">
        <v>855.12</v>
      </c>
      <c r="K21" s="52">
        <v>799.08</v>
      </c>
      <c r="L21" s="52">
        <v>739.8</v>
      </c>
      <c r="M21" s="52">
        <v>774.84</v>
      </c>
      <c r="N21" s="54">
        <f t="shared" si="0"/>
        <v>9631.84</v>
      </c>
    </row>
    <row r="22" spans="1:14" ht="15">
      <c r="A22" s="15" t="s">
        <v>8</v>
      </c>
      <c r="B22" s="56">
        <v>584.86</v>
      </c>
      <c r="C22" s="56">
        <v>465.72</v>
      </c>
      <c r="D22" s="56">
        <v>594.69</v>
      </c>
      <c r="E22" s="56">
        <v>619.86</v>
      </c>
      <c r="F22" s="56">
        <v>716.9</v>
      </c>
      <c r="G22" s="56">
        <v>757.77</v>
      </c>
      <c r="H22" s="56">
        <v>766.21</v>
      </c>
      <c r="I22" s="56">
        <v>803.23</v>
      </c>
      <c r="J22" s="56">
        <v>712.79</v>
      </c>
      <c r="K22" s="56">
        <v>697.84</v>
      </c>
      <c r="L22" s="56">
        <v>629.06</v>
      </c>
      <c r="M22" s="56">
        <v>624.06</v>
      </c>
      <c r="N22" s="54">
        <f t="shared" si="0"/>
        <v>7972.99</v>
      </c>
    </row>
    <row r="23" spans="1:14" ht="15">
      <c r="A23" s="27" t="s">
        <v>9</v>
      </c>
      <c r="B23" s="57">
        <v>283.14</v>
      </c>
      <c r="C23" s="52">
        <v>273.48</v>
      </c>
      <c r="D23" s="52">
        <v>294.85</v>
      </c>
      <c r="E23" s="58">
        <v>306.79</v>
      </c>
      <c r="F23" s="52">
        <v>340.54</v>
      </c>
      <c r="G23" s="52">
        <v>337.72</v>
      </c>
      <c r="H23" s="52">
        <v>344.56</v>
      </c>
      <c r="I23" s="52">
        <v>363.72</v>
      </c>
      <c r="J23" s="52">
        <v>337.84</v>
      </c>
      <c r="K23" s="52">
        <v>351.36</v>
      </c>
      <c r="L23" s="52">
        <v>313.5</v>
      </c>
      <c r="M23" s="52">
        <v>313.9</v>
      </c>
      <c r="N23" s="54">
        <f t="shared" si="0"/>
        <v>3861.4000000000005</v>
      </c>
    </row>
    <row r="24" spans="1:14" ht="15">
      <c r="A24" s="15" t="s">
        <v>10</v>
      </c>
      <c r="B24" s="56">
        <v>191.48</v>
      </c>
      <c r="C24" s="56">
        <v>184.72</v>
      </c>
      <c r="D24" s="56">
        <v>234.98</v>
      </c>
      <c r="E24" s="56">
        <v>238.86</v>
      </c>
      <c r="F24" s="56">
        <v>265.78</v>
      </c>
      <c r="G24" s="56">
        <v>276.32</v>
      </c>
      <c r="H24" s="56">
        <v>298.825</v>
      </c>
      <c r="I24" s="56">
        <v>319.6</v>
      </c>
      <c r="J24" s="56">
        <v>276.71</v>
      </c>
      <c r="K24" s="56">
        <v>261.36</v>
      </c>
      <c r="L24" s="56">
        <v>232.98</v>
      </c>
      <c r="M24" s="56">
        <v>227.08</v>
      </c>
      <c r="N24" s="54">
        <f t="shared" si="0"/>
        <v>3008.695</v>
      </c>
    </row>
    <row r="25" spans="1:14" ht="15">
      <c r="A25" s="16" t="s">
        <v>11</v>
      </c>
      <c r="B25" s="59">
        <v>238.46</v>
      </c>
      <c r="C25" s="59">
        <v>218.26</v>
      </c>
      <c r="D25" s="59">
        <v>247.98</v>
      </c>
      <c r="E25" s="59">
        <v>229.4</v>
      </c>
      <c r="F25" s="59">
        <v>268.68</v>
      </c>
      <c r="G25" s="59">
        <v>284.08</v>
      </c>
      <c r="H25" s="59">
        <v>311.15</v>
      </c>
      <c r="I25" s="59">
        <v>331.7</v>
      </c>
      <c r="J25" s="59">
        <v>288.2</v>
      </c>
      <c r="K25" s="59">
        <v>270.04</v>
      </c>
      <c r="L25" s="59">
        <v>248.54</v>
      </c>
      <c r="M25" s="59">
        <v>242.6</v>
      </c>
      <c r="N25" s="54">
        <f t="shared" si="0"/>
        <v>3179.0899999999992</v>
      </c>
    </row>
    <row r="26" spans="1:14" ht="15">
      <c r="A26" s="15" t="s">
        <v>12</v>
      </c>
      <c r="B26" s="56">
        <v>196.8</v>
      </c>
      <c r="C26" s="56">
        <v>175.84</v>
      </c>
      <c r="D26" s="56">
        <v>206.26</v>
      </c>
      <c r="E26" s="56">
        <v>191.44</v>
      </c>
      <c r="F26" s="56">
        <v>184.5</v>
      </c>
      <c r="G26" s="56">
        <v>195.68</v>
      </c>
      <c r="H26" s="56">
        <v>211</v>
      </c>
      <c r="I26" s="56">
        <v>217.6</v>
      </c>
      <c r="J26" s="56">
        <v>210.42</v>
      </c>
      <c r="K26" s="56">
        <v>204.52</v>
      </c>
      <c r="L26" s="56">
        <v>175.24</v>
      </c>
      <c r="M26" s="56">
        <v>189.4</v>
      </c>
      <c r="N26" s="54">
        <f t="shared" si="0"/>
        <v>2358.7000000000003</v>
      </c>
    </row>
    <row r="27" spans="1:14" ht="15">
      <c r="A27" s="16" t="s">
        <v>36</v>
      </c>
      <c r="B27" s="59">
        <v>141.56</v>
      </c>
      <c r="C27" s="59">
        <v>129.28</v>
      </c>
      <c r="D27" s="59">
        <v>150.28</v>
      </c>
      <c r="E27" s="59">
        <v>150.04</v>
      </c>
      <c r="F27" s="59">
        <v>139.2</v>
      </c>
      <c r="G27" s="59">
        <v>160.84</v>
      </c>
      <c r="H27" s="59">
        <v>173.68</v>
      </c>
      <c r="I27" s="59">
        <v>176.5</v>
      </c>
      <c r="J27" s="59">
        <v>155.48</v>
      </c>
      <c r="K27" s="59">
        <v>162.82</v>
      </c>
      <c r="L27" s="59">
        <v>135.88</v>
      </c>
      <c r="M27" s="59">
        <v>148.48</v>
      </c>
      <c r="N27" s="54">
        <f t="shared" si="0"/>
        <v>1824.04</v>
      </c>
    </row>
    <row r="28" spans="1:14" ht="15">
      <c r="A28" s="15" t="s">
        <v>13</v>
      </c>
      <c r="B28" s="56">
        <v>123.2</v>
      </c>
      <c r="C28" s="56">
        <v>113.58</v>
      </c>
      <c r="D28" s="56">
        <v>132.72</v>
      </c>
      <c r="E28" s="56">
        <v>130.16</v>
      </c>
      <c r="F28" s="56">
        <v>129.9</v>
      </c>
      <c r="G28" s="56">
        <v>145.44</v>
      </c>
      <c r="H28" s="56">
        <v>160.6</v>
      </c>
      <c r="I28" s="56">
        <v>158.7</v>
      </c>
      <c r="J28" s="56">
        <v>138.6</v>
      </c>
      <c r="K28" s="56">
        <v>141.92</v>
      </c>
      <c r="L28" s="56">
        <v>126.66</v>
      </c>
      <c r="M28" s="56">
        <v>129.16</v>
      </c>
      <c r="N28" s="54">
        <f t="shared" si="0"/>
        <v>1630.64</v>
      </c>
    </row>
    <row r="29" spans="1:14" ht="15">
      <c r="A29" s="16" t="s">
        <v>14</v>
      </c>
      <c r="B29" s="59">
        <v>110.42</v>
      </c>
      <c r="C29" s="59">
        <v>102.48</v>
      </c>
      <c r="D29" s="59">
        <v>116.66</v>
      </c>
      <c r="E29" s="59">
        <v>107.7</v>
      </c>
      <c r="F29" s="59">
        <v>116.52</v>
      </c>
      <c r="G29" s="59">
        <v>117.74</v>
      </c>
      <c r="H29" s="59">
        <v>131.86</v>
      </c>
      <c r="I29" s="59">
        <v>143.76</v>
      </c>
      <c r="J29" s="59">
        <v>125.44</v>
      </c>
      <c r="K29" s="59">
        <v>121.06</v>
      </c>
      <c r="L29" s="59">
        <v>105.74</v>
      </c>
      <c r="M29" s="59">
        <v>112.86</v>
      </c>
      <c r="N29" s="54">
        <f t="shared" si="0"/>
        <v>1412.2399999999998</v>
      </c>
    </row>
    <row r="30" spans="1:14" ht="15">
      <c r="A30" s="15" t="s">
        <v>15</v>
      </c>
      <c r="B30" s="56">
        <v>104.42</v>
      </c>
      <c r="C30" s="56">
        <v>90.6</v>
      </c>
      <c r="D30" s="56">
        <v>108.17</v>
      </c>
      <c r="E30" s="56">
        <v>104.58</v>
      </c>
      <c r="F30" s="56">
        <v>130.22</v>
      </c>
      <c r="G30" s="56">
        <v>129.82</v>
      </c>
      <c r="H30" s="56">
        <v>136.86</v>
      </c>
      <c r="I30" s="56">
        <v>139.52</v>
      </c>
      <c r="J30" s="56">
        <v>112.72</v>
      </c>
      <c r="K30" s="56">
        <v>123</v>
      </c>
      <c r="L30" s="56">
        <v>114</v>
      </c>
      <c r="M30" s="56">
        <v>105</v>
      </c>
      <c r="N30" s="54">
        <f t="shared" si="0"/>
        <v>1398.9099999999999</v>
      </c>
    </row>
    <row r="31" spans="1:14" ht="15">
      <c r="A31" s="16" t="s">
        <v>16</v>
      </c>
      <c r="B31" s="59">
        <v>72.42</v>
      </c>
      <c r="C31" s="59">
        <v>59.94</v>
      </c>
      <c r="D31" s="59">
        <v>61.48</v>
      </c>
      <c r="E31" s="59">
        <v>63.86</v>
      </c>
      <c r="F31" s="59">
        <v>72.02</v>
      </c>
      <c r="G31" s="59">
        <v>88.74</v>
      </c>
      <c r="H31" s="59">
        <v>132.98</v>
      </c>
      <c r="I31" s="59">
        <v>163.52</v>
      </c>
      <c r="J31" s="59">
        <v>97.48</v>
      </c>
      <c r="K31" s="59">
        <v>82.88</v>
      </c>
      <c r="L31" s="59">
        <v>65.22</v>
      </c>
      <c r="M31" s="59">
        <v>70.68</v>
      </c>
      <c r="N31" s="54">
        <f t="shared" si="0"/>
        <v>1031.22</v>
      </c>
    </row>
    <row r="32" spans="1:14" ht="15">
      <c r="A32" s="15" t="s">
        <v>17</v>
      </c>
      <c r="B32" s="56">
        <v>47.12</v>
      </c>
      <c r="C32" s="56">
        <v>47.14</v>
      </c>
      <c r="D32" s="56">
        <v>48.66</v>
      </c>
      <c r="E32" s="56">
        <v>55.02</v>
      </c>
      <c r="F32" s="56">
        <v>59.38</v>
      </c>
      <c r="G32" s="56">
        <v>84.38</v>
      </c>
      <c r="H32" s="56">
        <v>81.5</v>
      </c>
      <c r="I32" s="56">
        <v>108.9</v>
      </c>
      <c r="J32" s="56">
        <v>78.28</v>
      </c>
      <c r="K32" s="56">
        <v>60.6</v>
      </c>
      <c r="L32" s="56">
        <v>61.74</v>
      </c>
      <c r="M32" s="56">
        <v>44.7</v>
      </c>
      <c r="N32" s="54">
        <f t="shared" si="0"/>
        <v>777.4200000000001</v>
      </c>
    </row>
    <row r="33" spans="1:14" ht="15">
      <c r="A33" s="16" t="s">
        <v>18</v>
      </c>
      <c r="B33" s="59">
        <v>16.98</v>
      </c>
      <c r="C33" s="59">
        <v>15.22</v>
      </c>
      <c r="D33" s="59">
        <v>17.44</v>
      </c>
      <c r="E33" s="59">
        <v>17</v>
      </c>
      <c r="F33" s="59">
        <v>19.32</v>
      </c>
      <c r="G33" s="59">
        <v>19.68</v>
      </c>
      <c r="H33" s="59">
        <v>20.76</v>
      </c>
      <c r="I33" s="59">
        <v>20.3</v>
      </c>
      <c r="J33" s="59">
        <v>19.26</v>
      </c>
      <c r="K33" s="59">
        <v>17.82</v>
      </c>
      <c r="L33" s="59">
        <v>16.06</v>
      </c>
      <c r="M33" s="59">
        <v>15.04</v>
      </c>
      <c r="N33" s="54">
        <f t="shared" si="0"/>
        <v>214.88</v>
      </c>
    </row>
    <row r="34" spans="1:14" ht="15">
      <c r="A34" s="15" t="s">
        <v>37</v>
      </c>
      <c r="B34" s="56">
        <f aca="true" t="shared" si="1" ref="B34:M34">SUM(B19:B33)</f>
        <v>5206.71</v>
      </c>
      <c r="C34" s="56">
        <f t="shared" si="1"/>
        <v>4882.7</v>
      </c>
      <c r="D34" s="56">
        <f t="shared" si="1"/>
        <v>5435.4299999999985</v>
      </c>
      <c r="E34" s="56">
        <f>SUM(E19:E33)</f>
        <v>5283.029999999999</v>
      </c>
      <c r="F34" s="56">
        <f t="shared" si="1"/>
        <v>5927.070000000001</v>
      </c>
      <c r="G34" s="56">
        <f t="shared" si="1"/>
        <v>6059.96</v>
      </c>
      <c r="H34" s="56">
        <f>SUM(H19:H33)</f>
        <v>6417.565</v>
      </c>
      <c r="I34" s="56">
        <f t="shared" si="1"/>
        <v>6660.750000000002</v>
      </c>
      <c r="J34" s="56">
        <f t="shared" si="1"/>
        <v>6115.489999999999</v>
      </c>
      <c r="K34" s="56">
        <f t="shared" si="1"/>
        <v>6057.2</v>
      </c>
      <c r="L34" s="56">
        <f t="shared" si="1"/>
        <v>5388.3499999999985</v>
      </c>
      <c r="M34" s="56">
        <f t="shared" si="1"/>
        <v>5426.049999999999</v>
      </c>
      <c r="N34" s="54">
        <f>SUM(B34:M34)</f>
        <v>68860.305</v>
      </c>
    </row>
    <row r="35" spans="1:14" ht="15">
      <c r="A35" s="17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15">
      <c r="A36" s="17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3.5" thickBot="1">
      <c r="A37" s="26" t="s">
        <v>65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9"/>
      <c r="M37" s="49"/>
      <c r="N37" s="49"/>
    </row>
    <row r="38" spans="1:14" ht="30">
      <c r="A38" s="12" t="s">
        <v>19</v>
      </c>
      <c r="B38" s="50" t="s">
        <v>20</v>
      </c>
      <c r="C38" s="50" t="s">
        <v>21</v>
      </c>
      <c r="D38" s="50" t="s">
        <v>22</v>
      </c>
      <c r="E38" s="50" t="s">
        <v>23</v>
      </c>
      <c r="F38" s="50" t="s">
        <v>24</v>
      </c>
      <c r="G38" s="50" t="s">
        <v>25</v>
      </c>
      <c r="H38" s="50" t="s">
        <v>26</v>
      </c>
      <c r="I38" s="50" t="s">
        <v>27</v>
      </c>
      <c r="J38" s="50" t="s">
        <v>28</v>
      </c>
      <c r="K38" s="50" t="s">
        <v>29</v>
      </c>
      <c r="L38" s="50" t="s">
        <v>30</v>
      </c>
      <c r="M38" s="50" t="s">
        <v>31</v>
      </c>
      <c r="N38" s="51" t="s">
        <v>64</v>
      </c>
    </row>
    <row r="39" spans="1:14" ht="15">
      <c r="A39" s="27" t="s">
        <v>6</v>
      </c>
      <c r="B39" s="75">
        <v>2216.54</v>
      </c>
      <c r="C39" s="75">
        <v>2165.58</v>
      </c>
      <c r="D39" s="75">
        <v>2356.7</v>
      </c>
      <c r="E39" s="75">
        <v>2281.12</v>
      </c>
      <c r="F39" s="75">
        <v>2517.99</v>
      </c>
      <c r="G39" s="75">
        <v>2439.3</v>
      </c>
      <c r="H39" s="75">
        <v>2535.56</v>
      </c>
      <c r="I39" s="75">
        <v>2634.99</v>
      </c>
      <c r="J39" s="75">
        <v>2469.26</v>
      </c>
      <c r="K39" s="75">
        <v>2374.24</v>
      </c>
      <c r="L39" s="75">
        <v>2220.98</v>
      </c>
      <c r="M39" s="75">
        <v>2310.44</v>
      </c>
      <c r="N39" s="76">
        <v>28522.699999999997</v>
      </c>
    </row>
    <row r="40" spans="1:14" ht="15">
      <c r="A40" s="28" t="s">
        <v>56</v>
      </c>
      <c r="B40" s="77">
        <v>146.99</v>
      </c>
      <c r="C40" s="77">
        <v>138.2</v>
      </c>
      <c r="D40" s="77">
        <v>114.02</v>
      </c>
      <c r="E40" s="77">
        <v>30.16</v>
      </c>
      <c r="F40" s="77">
        <v>100.76</v>
      </c>
      <c r="G40" s="77">
        <v>191.41</v>
      </c>
      <c r="H40" s="77">
        <v>200.36</v>
      </c>
      <c r="I40" s="77">
        <v>166.33</v>
      </c>
      <c r="J40" s="77">
        <v>237.89</v>
      </c>
      <c r="K40" s="77">
        <v>388.66</v>
      </c>
      <c r="L40" s="77">
        <v>202.95</v>
      </c>
      <c r="M40" s="77">
        <v>117.81</v>
      </c>
      <c r="N40" s="76">
        <v>2035.54</v>
      </c>
    </row>
    <row r="41" spans="1:14" ht="15">
      <c r="A41" s="27" t="s">
        <v>7</v>
      </c>
      <c r="B41" s="75">
        <v>738.3</v>
      </c>
      <c r="C41" s="75">
        <v>661.08</v>
      </c>
      <c r="D41" s="75">
        <v>787.06</v>
      </c>
      <c r="E41" s="75">
        <v>753.42</v>
      </c>
      <c r="F41" s="75">
        <v>825.48</v>
      </c>
      <c r="G41" s="75">
        <v>842.64</v>
      </c>
      <c r="H41" s="75">
        <v>916.18</v>
      </c>
      <c r="I41" s="75">
        <v>866.02</v>
      </c>
      <c r="J41" s="75">
        <v>863.66</v>
      </c>
      <c r="K41" s="75">
        <v>778.08</v>
      </c>
      <c r="L41" s="75">
        <v>750.24</v>
      </c>
      <c r="M41" s="75">
        <v>768.24</v>
      </c>
      <c r="N41" s="76">
        <v>9550.4</v>
      </c>
    </row>
    <row r="42" spans="1:14" ht="15">
      <c r="A42" s="15" t="s">
        <v>8</v>
      </c>
      <c r="B42" s="78">
        <v>596.6274127315352</v>
      </c>
      <c r="C42" s="78">
        <v>583.6321357850071</v>
      </c>
      <c r="D42" s="78">
        <v>636.2846830667615</v>
      </c>
      <c r="E42" s="78">
        <v>626</v>
      </c>
      <c r="F42" s="78">
        <v>682.42</v>
      </c>
      <c r="G42" s="78">
        <v>756.14</v>
      </c>
      <c r="H42" s="78">
        <v>788.67</v>
      </c>
      <c r="I42" s="78">
        <v>767.14</v>
      </c>
      <c r="J42" s="78">
        <v>743.45</v>
      </c>
      <c r="K42" s="78">
        <v>688.6877614678899</v>
      </c>
      <c r="L42" s="78">
        <v>611.4296236833558</v>
      </c>
      <c r="M42" s="78">
        <v>648.2557609793922</v>
      </c>
      <c r="N42" s="76">
        <v>8128.737377713942</v>
      </c>
    </row>
    <row r="43" spans="1:14" ht="15">
      <c r="A43" s="27" t="s">
        <v>9</v>
      </c>
      <c r="B43" s="79">
        <v>284.6649910233393</v>
      </c>
      <c r="C43" s="75">
        <v>311.0607258625833</v>
      </c>
      <c r="D43" s="75">
        <v>321.38590368755763</v>
      </c>
      <c r="E43" s="75">
        <v>311.27</v>
      </c>
      <c r="F43" s="75">
        <v>332.17</v>
      </c>
      <c r="G43" s="75">
        <v>347.71</v>
      </c>
      <c r="H43" s="80">
        <v>325.36</v>
      </c>
      <c r="I43" s="75">
        <v>358.33</v>
      </c>
      <c r="J43" s="81">
        <v>338.71</v>
      </c>
      <c r="K43" s="75">
        <v>351.140013304637</v>
      </c>
      <c r="L43" s="75">
        <v>309.69308666871245</v>
      </c>
      <c r="M43" s="75">
        <v>337.60866623008076</v>
      </c>
      <c r="N43" s="76">
        <v>3929.1033867769106</v>
      </c>
    </row>
    <row r="44" spans="1:14" ht="15">
      <c r="A44" s="15" t="s">
        <v>10</v>
      </c>
      <c r="B44" s="78">
        <v>195.33258726846483</v>
      </c>
      <c r="C44" s="78">
        <v>231.487864214993</v>
      </c>
      <c r="D44" s="78">
        <v>234.98</v>
      </c>
      <c r="E44" s="78">
        <v>241.22</v>
      </c>
      <c r="F44" s="78">
        <v>253</v>
      </c>
      <c r="G44" s="78">
        <v>275.72</v>
      </c>
      <c r="H44" s="78">
        <v>307.59</v>
      </c>
      <c r="I44" s="78">
        <v>305.24</v>
      </c>
      <c r="J44" s="78">
        <v>288.61</v>
      </c>
      <c r="K44" s="78">
        <v>257.9322385321101</v>
      </c>
      <c r="L44" s="78">
        <v>226.45037631664425</v>
      </c>
      <c r="M44" s="78">
        <v>235.88423902060768</v>
      </c>
      <c r="N44" s="76">
        <v>3053.4473053528204</v>
      </c>
    </row>
    <row r="45" spans="1:14" ht="15">
      <c r="A45" s="16" t="s">
        <v>11</v>
      </c>
      <c r="B45" s="82">
        <v>245.86514164612257</v>
      </c>
      <c r="C45" s="82">
        <v>209.4338875799394</v>
      </c>
      <c r="D45" s="82">
        <v>256.2284501061571</v>
      </c>
      <c r="E45" s="82">
        <v>235.52</v>
      </c>
      <c r="F45" s="82">
        <v>247.37</v>
      </c>
      <c r="G45" s="82">
        <v>274.22</v>
      </c>
      <c r="H45" s="82">
        <v>309.47</v>
      </c>
      <c r="I45" s="82">
        <v>315.94</v>
      </c>
      <c r="J45" s="82">
        <v>282.97</v>
      </c>
      <c r="K45" s="82">
        <v>266.20471930216956</v>
      </c>
      <c r="L45" s="82">
        <v>247.29095321756893</v>
      </c>
      <c r="M45" s="82">
        <v>252.35</v>
      </c>
      <c r="N45" s="76">
        <v>3142.863151851958</v>
      </c>
    </row>
    <row r="46" spans="1:14" ht="15">
      <c r="A46" s="15" t="s">
        <v>12</v>
      </c>
      <c r="B46" s="78">
        <v>190.26601898480325</v>
      </c>
      <c r="C46" s="78">
        <v>175.65881059862608</v>
      </c>
      <c r="D46" s="78">
        <v>196.4962130177515</v>
      </c>
      <c r="E46" s="78">
        <v>199.44</v>
      </c>
      <c r="F46" s="78">
        <v>179.34</v>
      </c>
      <c r="G46" s="78">
        <v>189.92</v>
      </c>
      <c r="H46" s="78">
        <v>226.94</v>
      </c>
      <c r="I46" s="78">
        <v>204.09</v>
      </c>
      <c r="J46" s="78">
        <v>219.44</v>
      </c>
      <c r="K46" s="78">
        <v>201.086208026208</v>
      </c>
      <c r="L46" s="78">
        <v>172.16281149546612</v>
      </c>
      <c r="M46" s="78">
        <v>189.1814970936682</v>
      </c>
      <c r="N46" s="76">
        <v>2344.021559216523</v>
      </c>
    </row>
    <row r="47" spans="1:14" ht="15">
      <c r="A47" s="16" t="s">
        <v>36</v>
      </c>
      <c r="B47" s="82">
        <v>136.8600490217924</v>
      </c>
      <c r="C47" s="82">
        <v>129.14678704612365</v>
      </c>
      <c r="D47" s="82">
        <v>143.16615384615386</v>
      </c>
      <c r="E47" s="82">
        <v>156.31</v>
      </c>
      <c r="F47" s="82">
        <v>135.31</v>
      </c>
      <c r="G47" s="82">
        <v>156.11</v>
      </c>
      <c r="H47" s="82">
        <v>186.8</v>
      </c>
      <c r="I47" s="82">
        <v>165.54</v>
      </c>
      <c r="J47" s="82">
        <v>162.14</v>
      </c>
      <c r="K47" s="82">
        <v>160.08633087633083</v>
      </c>
      <c r="L47" s="82">
        <v>133.49396727918244</v>
      </c>
      <c r="M47" s="82">
        <v>148.30870479655678</v>
      </c>
      <c r="N47" s="76">
        <v>1813.2719928661402</v>
      </c>
    </row>
    <row r="48" spans="1:14" ht="15">
      <c r="A48" s="15" t="s">
        <v>13</v>
      </c>
      <c r="B48" s="78">
        <v>123.86355475763018</v>
      </c>
      <c r="C48" s="78">
        <v>129.18779158794868</v>
      </c>
      <c r="D48" s="78">
        <v>144.66453158355992</v>
      </c>
      <c r="E48" s="78">
        <v>132.06</v>
      </c>
      <c r="F48" s="78">
        <v>126.71</v>
      </c>
      <c r="G48" s="78">
        <v>149.74</v>
      </c>
      <c r="H48" s="78">
        <v>151.65</v>
      </c>
      <c r="I48" s="78">
        <v>156.35</v>
      </c>
      <c r="J48" s="78">
        <v>138.96</v>
      </c>
      <c r="K48" s="78">
        <v>141.83114380747406</v>
      </c>
      <c r="L48" s="78">
        <v>125.12193415457453</v>
      </c>
      <c r="M48" s="78">
        <v>138.9153721894783</v>
      </c>
      <c r="N48" s="76">
        <v>1659.0543280806658</v>
      </c>
    </row>
    <row r="49" spans="1:14" ht="15">
      <c r="A49" s="16" t="s">
        <v>14</v>
      </c>
      <c r="B49" s="82">
        <v>106.75393199340434</v>
      </c>
      <c r="C49" s="82">
        <v>102.37440235525024</v>
      </c>
      <c r="D49" s="82">
        <v>111.13763313609469</v>
      </c>
      <c r="E49" s="82">
        <v>112.2</v>
      </c>
      <c r="F49" s="82">
        <v>113.26</v>
      </c>
      <c r="G49" s="82">
        <v>114.27</v>
      </c>
      <c r="H49" s="82">
        <v>141.82</v>
      </c>
      <c r="I49" s="82">
        <v>134.83</v>
      </c>
      <c r="J49" s="82">
        <v>130.82</v>
      </c>
      <c r="K49" s="82">
        <v>119.0274610974611</v>
      </c>
      <c r="L49" s="82">
        <v>103.88322122535143</v>
      </c>
      <c r="M49" s="82">
        <v>112.72979810977505</v>
      </c>
      <c r="N49" s="76">
        <v>1403.106447917337</v>
      </c>
    </row>
    <row r="50" spans="1:14" ht="15">
      <c r="A50" s="15" t="s">
        <v>15</v>
      </c>
      <c r="B50" s="78">
        <v>107.66266078456815</v>
      </c>
      <c r="C50" s="78">
        <v>86.93626965427705</v>
      </c>
      <c r="D50" s="78">
        <v>111.76801132342536</v>
      </c>
      <c r="E50" s="78">
        <v>107.37</v>
      </c>
      <c r="F50" s="78">
        <v>119.89</v>
      </c>
      <c r="G50" s="78">
        <v>125.31</v>
      </c>
      <c r="H50" s="78">
        <v>136.12</v>
      </c>
      <c r="I50" s="78">
        <v>132.89</v>
      </c>
      <c r="J50" s="78">
        <v>110.68</v>
      </c>
      <c r="K50" s="78">
        <v>121.25307537463654</v>
      </c>
      <c r="L50" s="78">
        <v>113.42708886619</v>
      </c>
      <c r="M50" s="78">
        <v>109.22</v>
      </c>
      <c r="N50" s="76">
        <v>1382.5271060030973</v>
      </c>
    </row>
    <row r="51" spans="1:14" ht="15">
      <c r="A51" s="16" t="s">
        <v>16</v>
      </c>
      <c r="B51" s="82">
        <v>74.66893213961335</v>
      </c>
      <c r="C51" s="82">
        <v>57.5161148242535</v>
      </c>
      <c r="D51" s="82">
        <v>63.5249823071479</v>
      </c>
      <c r="E51" s="82">
        <v>65.56</v>
      </c>
      <c r="F51" s="82">
        <v>66.31</v>
      </c>
      <c r="G51" s="82">
        <v>85.66</v>
      </c>
      <c r="H51" s="82">
        <v>132.26</v>
      </c>
      <c r="I51" s="82">
        <v>155.75</v>
      </c>
      <c r="J51" s="82">
        <v>95.71</v>
      </c>
      <c r="K51" s="82">
        <v>81.70288526056811</v>
      </c>
      <c r="L51" s="82">
        <v>64.89223452502554</v>
      </c>
      <c r="M51" s="82">
        <v>73.52</v>
      </c>
      <c r="N51" s="76">
        <v>1017.0751490566084</v>
      </c>
    </row>
    <row r="52" spans="1:14" ht="15">
      <c r="A52" s="15" t="s">
        <v>17</v>
      </c>
      <c r="B52" s="78">
        <v>48.58326542969594</v>
      </c>
      <c r="C52" s="78">
        <v>45.23372794153003</v>
      </c>
      <c r="D52" s="78">
        <v>50.27855626326964</v>
      </c>
      <c r="E52" s="78">
        <v>56.49</v>
      </c>
      <c r="F52" s="78">
        <v>54.67</v>
      </c>
      <c r="G52" s="78">
        <v>81.45</v>
      </c>
      <c r="H52" s="78">
        <v>81.06</v>
      </c>
      <c r="I52" s="78">
        <v>103.72</v>
      </c>
      <c r="J52" s="78">
        <v>76.86</v>
      </c>
      <c r="K52" s="78">
        <v>59.739320062625815</v>
      </c>
      <c r="L52" s="78">
        <v>61.429723391215525</v>
      </c>
      <c r="M52" s="78">
        <v>46.5</v>
      </c>
      <c r="N52" s="76">
        <v>766.0145930883369</v>
      </c>
    </row>
    <row r="53" spans="1:14" ht="15">
      <c r="A53" s="16" t="s">
        <v>18</v>
      </c>
      <c r="B53" s="82">
        <v>17.07145421903052</v>
      </c>
      <c r="C53" s="82">
        <v>17.311482549468</v>
      </c>
      <c r="D53" s="82">
        <v>19.0095647288825</v>
      </c>
      <c r="E53" s="82">
        <v>17.25</v>
      </c>
      <c r="F53" s="82">
        <v>18.85</v>
      </c>
      <c r="G53" s="82">
        <v>20.26</v>
      </c>
      <c r="H53" s="82">
        <v>19.6</v>
      </c>
      <c r="I53" s="82">
        <v>20</v>
      </c>
      <c r="J53" s="82">
        <v>19.31</v>
      </c>
      <c r="K53" s="82">
        <v>17.808842887888865</v>
      </c>
      <c r="L53" s="82">
        <v>15.864979176712987</v>
      </c>
      <c r="M53" s="82">
        <v>16.17596158044095</v>
      </c>
      <c r="N53" s="76">
        <v>218.51228514242382</v>
      </c>
    </row>
    <row r="54" spans="1:14" ht="15">
      <c r="A54" s="15" t="s">
        <v>37</v>
      </c>
      <c r="B54" s="78">
        <v>5230.049999999999</v>
      </c>
      <c r="C54" s="78">
        <v>5043.839999999997</v>
      </c>
      <c r="D54" s="78">
        <v>5546.704683066761</v>
      </c>
      <c r="E54" s="78">
        <v>5325.39</v>
      </c>
      <c r="F54" s="78">
        <v>5773.530000000002</v>
      </c>
      <c r="G54" s="78">
        <v>6049.860000000001</v>
      </c>
      <c r="H54" s="78">
        <v>6459.44</v>
      </c>
      <c r="I54" s="78">
        <v>6487.16</v>
      </c>
      <c r="J54" s="78">
        <v>6178.47</v>
      </c>
      <c r="K54" s="78">
        <v>6007.4800000000005</v>
      </c>
      <c r="L54" s="78">
        <v>5359.310000000001</v>
      </c>
      <c r="M54" s="78">
        <v>5505.14</v>
      </c>
      <c r="N54" s="76">
        <v>68966.37468306677</v>
      </c>
    </row>
    <row r="55" spans="1:14" s="29" customFormat="1" ht="15">
      <c r="A55" s="17"/>
      <c r="B55" s="61"/>
      <c r="C55" s="61"/>
      <c r="D55" s="60"/>
      <c r="E55" s="60"/>
      <c r="F55" s="60"/>
      <c r="G55" s="60"/>
      <c r="H55" s="62"/>
      <c r="I55" s="62"/>
      <c r="J55" s="62"/>
      <c r="K55" s="60"/>
      <c r="L55" s="60"/>
      <c r="M55" s="60"/>
      <c r="N55" s="60"/>
    </row>
    <row r="56" spans="1:14" s="29" customFormat="1" ht="15.75" thickBot="1">
      <c r="A56" s="17" t="s">
        <v>66</v>
      </c>
      <c r="B56" s="61"/>
      <c r="C56" s="61"/>
      <c r="D56" s="60"/>
      <c r="E56" s="60"/>
      <c r="F56" s="60"/>
      <c r="G56" s="60"/>
      <c r="H56" s="62"/>
      <c r="I56" s="62"/>
      <c r="J56" s="62"/>
      <c r="K56" s="60"/>
      <c r="L56" s="60"/>
      <c r="M56" s="60"/>
      <c r="N56" s="60"/>
    </row>
    <row r="57" spans="1:14" s="29" customFormat="1" ht="43.5" customHeight="1">
      <c r="A57" s="12" t="s">
        <v>19</v>
      </c>
      <c r="B57" s="50" t="s">
        <v>20</v>
      </c>
      <c r="C57" s="50" t="s">
        <v>21</v>
      </c>
      <c r="D57" s="50" t="s">
        <v>22</v>
      </c>
      <c r="E57" s="50" t="s">
        <v>23</v>
      </c>
      <c r="F57" s="50" t="s">
        <v>24</v>
      </c>
      <c r="G57" s="50" t="s">
        <v>25</v>
      </c>
      <c r="H57" s="50" t="s">
        <v>26</v>
      </c>
      <c r="I57" s="50" t="s">
        <v>27</v>
      </c>
      <c r="J57" s="50" t="s">
        <v>28</v>
      </c>
      <c r="K57" s="50" t="s">
        <v>29</v>
      </c>
      <c r="L57" s="50" t="s">
        <v>30</v>
      </c>
      <c r="M57" s="50" t="s">
        <v>31</v>
      </c>
      <c r="N57" s="51" t="s">
        <v>64</v>
      </c>
    </row>
    <row r="58" spans="1:14" ht="15">
      <c r="A58" s="16" t="s">
        <v>67</v>
      </c>
      <c r="B58" s="82">
        <v>196.58</v>
      </c>
      <c r="C58" s="82">
        <v>207.14</v>
      </c>
      <c r="D58" s="82">
        <v>175.18</v>
      </c>
      <c r="E58" s="82">
        <v>139.28</v>
      </c>
      <c r="F58" s="82">
        <v>190.16</v>
      </c>
      <c r="G58" s="82">
        <v>211.64</v>
      </c>
      <c r="H58" s="82">
        <v>210.38</v>
      </c>
      <c r="I58" s="82">
        <v>202.32</v>
      </c>
      <c r="J58" s="82">
        <v>210.48</v>
      </c>
      <c r="K58" s="82">
        <v>217.92</v>
      </c>
      <c r="L58" s="82">
        <v>192.7</v>
      </c>
      <c r="M58" s="82">
        <v>178.02</v>
      </c>
      <c r="N58" s="76">
        <v>2331.8</v>
      </c>
    </row>
    <row r="59" spans="1:14" ht="15">
      <c r="A59" s="15" t="s">
        <v>55</v>
      </c>
      <c r="B59" s="78">
        <v>103.22</v>
      </c>
      <c r="C59" s="78">
        <v>80.22</v>
      </c>
      <c r="D59" s="78">
        <v>103.2</v>
      </c>
      <c r="E59" s="78">
        <v>80.26</v>
      </c>
      <c r="F59" s="78">
        <v>103.72</v>
      </c>
      <c r="G59" s="78">
        <v>83.96</v>
      </c>
      <c r="H59" s="78">
        <v>122.52</v>
      </c>
      <c r="I59" s="78">
        <v>95.08</v>
      </c>
      <c r="J59" s="78">
        <v>96.54</v>
      </c>
      <c r="K59" s="78">
        <v>112.92</v>
      </c>
      <c r="L59" s="78">
        <v>85.58</v>
      </c>
      <c r="M59" s="78">
        <v>78.02</v>
      </c>
      <c r="N59" s="76">
        <v>1145.24</v>
      </c>
    </row>
    <row r="60" spans="1:14" ht="15">
      <c r="A60" s="16" t="s">
        <v>68</v>
      </c>
      <c r="B60" s="82">
        <v>135.57999999999998</v>
      </c>
      <c r="C60" s="82">
        <v>98.94</v>
      </c>
      <c r="D60" s="82">
        <v>92.30000000000001</v>
      </c>
      <c r="E60" s="82">
        <v>65.56</v>
      </c>
      <c r="F60" s="82">
        <v>137.54000000000002</v>
      </c>
      <c r="G60" s="82">
        <v>95.02000000000001</v>
      </c>
      <c r="H60" s="82">
        <v>101.72</v>
      </c>
      <c r="I60" s="82">
        <v>74.75999999999999</v>
      </c>
      <c r="J60" s="82">
        <v>86.08</v>
      </c>
      <c r="K60" s="82">
        <v>90.16</v>
      </c>
      <c r="L60" s="82">
        <v>123.48</v>
      </c>
      <c r="M60" s="82">
        <v>104.58000000000001</v>
      </c>
      <c r="N60" s="76">
        <v>1205.72</v>
      </c>
    </row>
    <row r="61" spans="1:14" ht="15">
      <c r="A61" s="28" t="s">
        <v>34</v>
      </c>
      <c r="B61" s="77">
        <v>34.22</v>
      </c>
      <c r="C61" s="77">
        <v>30.58</v>
      </c>
      <c r="D61" s="77">
        <v>35.34</v>
      </c>
      <c r="E61" s="77">
        <v>19.58</v>
      </c>
      <c r="F61" s="77">
        <v>37.62</v>
      </c>
      <c r="G61" s="77">
        <v>44.02</v>
      </c>
      <c r="H61" s="77">
        <v>39.1</v>
      </c>
      <c r="I61" s="77">
        <v>23.2</v>
      </c>
      <c r="J61" s="77">
        <v>36.36</v>
      </c>
      <c r="K61" s="77">
        <v>36.86</v>
      </c>
      <c r="L61" s="77">
        <v>34.3</v>
      </c>
      <c r="M61" s="77">
        <v>30.88</v>
      </c>
      <c r="N61" s="76">
        <v>402.06000000000006</v>
      </c>
    </row>
    <row r="62" spans="1:14" ht="15">
      <c r="A62" s="16" t="s">
        <v>35</v>
      </c>
      <c r="B62" s="82">
        <v>27.84</v>
      </c>
      <c r="C62" s="82">
        <v>34.26</v>
      </c>
      <c r="D62" s="82">
        <v>33.76</v>
      </c>
      <c r="E62" s="82">
        <v>30.5</v>
      </c>
      <c r="F62" s="82">
        <v>37.18</v>
      </c>
      <c r="G62" s="82">
        <v>30.22</v>
      </c>
      <c r="H62" s="82">
        <v>36.52</v>
      </c>
      <c r="I62" s="82">
        <v>17.14</v>
      </c>
      <c r="J62" s="82">
        <v>29.28</v>
      </c>
      <c r="K62" s="82">
        <v>34.58</v>
      </c>
      <c r="L62" s="82">
        <v>33.08</v>
      </c>
      <c r="M62" s="82">
        <v>30.08</v>
      </c>
      <c r="N62" s="76">
        <v>374.44</v>
      </c>
    </row>
    <row r="63" spans="1:14" s="29" customFormat="1" ht="15">
      <c r="A63" s="15" t="s">
        <v>37</v>
      </c>
      <c r="B63" s="78">
        <v>497.44</v>
      </c>
      <c r="C63" s="78">
        <v>451.14</v>
      </c>
      <c r="D63" s="78">
        <v>439.78</v>
      </c>
      <c r="E63" s="78">
        <v>335.18</v>
      </c>
      <c r="F63" s="78">
        <v>506.22</v>
      </c>
      <c r="G63" s="78">
        <v>464.86</v>
      </c>
      <c r="H63" s="78">
        <v>510.24</v>
      </c>
      <c r="I63" s="78">
        <v>412.49999999999994</v>
      </c>
      <c r="J63" s="78">
        <v>458.74</v>
      </c>
      <c r="K63" s="78">
        <v>492.44</v>
      </c>
      <c r="L63" s="78">
        <v>469.14</v>
      </c>
      <c r="M63" s="78">
        <v>421.58</v>
      </c>
      <c r="N63" s="76">
        <v>5459.26</v>
      </c>
    </row>
    <row r="64" spans="1:14" s="29" customFormat="1" ht="15">
      <c r="A64" s="17"/>
      <c r="B64" s="61"/>
      <c r="C64" s="61"/>
      <c r="D64" s="61"/>
      <c r="E64" s="60"/>
      <c r="F64" s="60"/>
      <c r="G64" s="60"/>
      <c r="H64" s="62"/>
      <c r="I64" s="62"/>
      <c r="J64" s="62"/>
      <c r="K64" s="60"/>
      <c r="L64" s="60"/>
      <c r="M64" s="60"/>
      <c r="N64" s="60"/>
    </row>
    <row r="65" spans="1:14" s="29" customFormat="1" ht="15.75" thickBot="1">
      <c r="A65" s="17" t="s">
        <v>69</v>
      </c>
      <c r="B65" s="61"/>
      <c r="C65" s="61"/>
      <c r="D65" s="60"/>
      <c r="E65" s="60"/>
      <c r="F65" s="60"/>
      <c r="G65" s="60"/>
      <c r="H65" s="62"/>
      <c r="I65" s="62"/>
      <c r="J65" s="62"/>
      <c r="K65" s="60"/>
      <c r="L65" s="60"/>
      <c r="M65" s="60"/>
      <c r="N65" s="60"/>
    </row>
    <row r="66" spans="1:14" s="29" customFormat="1" ht="30">
      <c r="A66" s="12" t="s">
        <v>19</v>
      </c>
      <c r="B66" s="50" t="s">
        <v>20</v>
      </c>
      <c r="C66" s="50" t="s">
        <v>21</v>
      </c>
      <c r="D66" s="50" t="s">
        <v>22</v>
      </c>
      <c r="E66" s="50" t="s">
        <v>23</v>
      </c>
      <c r="F66" s="50" t="s">
        <v>24</v>
      </c>
      <c r="G66" s="50" t="s">
        <v>25</v>
      </c>
      <c r="H66" s="50" t="s">
        <v>26</v>
      </c>
      <c r="I66" s="50" t="s">
        <v>27</v>
      </c>
      <c r="J66" s="50" t="s">
        <v>28</v>
      </c>
      <c r="K66" s="50" t="s">
        <v>29</v>
      </c>
      <c r="L66" s="50" t="s">
        <v>30</v>
      </c>
      <c r="M66" s="50" t="s">
        <v>31</v>
      </c>
      <c r="N66" s="51" t="s">
        <v>64</v>
      </c>
    </row>
    <row r="67" spans="1:14" s="29" customFormat="1" ht="15">
      <c r="A67" s="16" t="s">
        <v>67</v>
      </c>
      <c r="B67" s="82">
        <v>196.58</v>
      </c>
      <c r="C67" s="82">
        <v>207.14</v>
      </c>
      <c r="D67" s="82">
        <v>175.18</v>
      </c>
      <c r="E67" s="82">
        <v>139.28</v>
      </c>
      <c r="F67" s="82">
        <v>190.16</v>
      </c>
      <c r="G67" s="82">
        <v>211.64</v>
      </c>
      <c r="H67" s="82">
        <v>210.38</v>
      </c>
      <c r="I67" s="82">
        <v>202.32</v>
      </c>
      <c r="J67" s="82">
        <v>210.48</v>
      </c>
      <c r="K67" s="82">
        <v>217.92</v>
      </c>
      <c r="L67" s="82">
        <v>192.7</v>
      </c>
      <c r="M67" s="82">
        <v>178.02</v>
      </c>
      <c r="N67" s="76">
        <v>2331.8</v>
      </c>
    </row>
    <row r="68" spans="1:14" s="29" customFormat="1" ht="15">
      <c r="A68" s="15" t="s">
        <v>55</v>
      </c>
      <c r="B68" s="78">
        <v>103.22</v>
      </c>
      <c r="C68" s="78">
        <v>80.22</v>
      </c>
      <c r="D68" s="78">
        <v>103.2</v>
      </c>
      <c r="E68" s="78">
        <v>80.26</v>
      </c>
      <c r="F68" s="78">
        <v>103.72</v>
      </c>
      <c r="G68" s="78">
        <v>83.96</v>
      </c>
      <c r="H68" s="78">
        <v>122.52</v>
      </c>
      <c r="I68" s="78">
        <v>95.08</v>
      </c>
      <c r="J68" s="78">
        <v>96.54</v>
      </c>
      <c r="K68" s="78">
        <v>112.92</v>
      </c>
      <c r="L68" s="78">
        <v>85.58</v>
      </c>
      <c r="M68" s="78">
        <v>78.02</v>
      </c>
      <c r="N68" s="76">
        <v>1145.24</v>
      </c>
    </row>
    <row r="69" spans="1:14" s="29" customFormat="1" ht="15">
      <c r="A69" s="16" t="s">
        <v>68</v>
      </c>
      <c r="B69" s="82">
        <v>148.54</v>
      </c>
      <c r="C69" s="82">
        <v>109.76</v>
      </c>
      <c r="D69" s="83">
        <v>111.72</v>
      </c>
      <c r="E69" s="82">
        <v>83.98</v>
      </c>
      <c r="F69" s="82">
        <v>131.1</v>
      </c>
      <c r="G69" s="82">
        <v>121.92</v>
      </c>
      <c r="H69" s="82">
        <v>64.22</v>
      </c>
      <c r="I69" s="82">
        <v>40.86</v>
      </c>
      <c r="J69" s="82">
        <v>59.68</v>
      </c>
      <c r="K69" s="82">
        <v>62.66</v>
      </c>
      <c r="L69" s="82">
        <v>60.28</v>
      </c>
      <c r="M69" s="82">
        <v>43.88</v>
      </c>
      <c r="N69" s="76">
        <v>1038.6</v>
      </c>
    </row>
    <row r="70" spans="1:14" s="29" customFormat="1" ht="15">
      <c r="A70" s="28" t="s">
        <v>34</v>
      </c>
      <c r="B70" s="77">
        <v>33.44</v>
      </c>
      <c r="C70" s="77">
        <v>25</v>
      </c>
      <c r="D70" s="77">
        <v>29.96</v>
      </c>
      <c r="E70" s="77">
        <v>32.66</v>
      </c>
      <c r="F70" s="77">
        <v>35.02</v>
      </c>
      <c r="G70" s="77">
        <v>38.8</v>
      </c>
      <c r="H70" s="77">
        <v>42.58</v>
      </c>
      <c r="I70" s="77">
        <v>24.9</v>
      </c>
      <c r="J70" s="77">
        <v>39.72</v>
      </c>
      <c r="K70" s="77">
        <v>31.3</v>
      </c>
      <c r="L70" s="77">
        <v>34.56</v>
      </c>
      <c r="M70" s="77">
        <v>30.86</v>
      </c>
      <c r="N70" s="76">
        <v>398.79999999999995</v>
      </c>
    </row>
    <row r="71" spans="1:14" s="29" customFormat="1" ht="15">
      <c r="A71" s="16" t="s">
        <v>35</v>
      </c>
      <c r="B71" s="82">
        <v>25</v>
      </c>
      <c r="C71" s="84">
        <v>37.54</v>
      </c>
      <c r="D71" s="82">
        <v>24.8</v>
      </c>
      <c r="E71" s="82">
        <v>24.7</v>
      </c>
      <c r="F71" s="82">
        <v>35.68</v>
      </c>
      <c r="G71" s="82">
        <v>32.1</v>
      </c>
      <c r="H71" s="82">
        <v>45.42</v>
      </c>
      <c r="I71" s="82">
        <v>16.6</v>
      </c>
      <c r="J71" s="82">
        <v>36.46</v>
      </c>
      <c r="K71" s="82">
        <v>28.6</v>
      </c>
      <c r="L71" s="82">
        <v>33.08</v>
      </c>
      <c r="M71" s="82">
        <v>22.4</v>
      </c>
      <c r="N71" s="76">
        <v>362.38</v>
      </c>
    </row>
    <row r="72" spans="1:14" s="29" customFormat="1" ht="15">
      <c r="A72" s="15" t="s">
        <v>37</v>
      </c>
      <c r="B72" s="78">
        <v>506.78000000000003</v>
      </c>
      <c r="C72" s="78">
        <v>459.66</v>
      </c>
      <c r="D72" s="78">
        <v>444.86</v>
      </c>
      <c r="E72" s="78">
        <v>360.88000000000005</v>
      </c>
      <c r="F72" s="78">
        <v>495.68</v>
      </c>
      <c r="G72" s="78">
        <v>488.42</v>
      </c>
      <c r="H72" s="78">
        <v>485.12</v>
      </c>
      <c r="I72" s="78">
        <v>379.76</v>
      </c>
      <c r="J72" s="78">
        <v>442.87999999999994</v>
      </c>
      <c r="K72" s="78">
        <v>453.40000000000003</v>
      </c>
      <c r="L72" s="78">
        <v>406.19999999999993</v>
      </c>
      <c r="M72" s="78">
        <v>353.18</v>
      </c>
      <c r="N72" s="76">
        <v>5276.82</v>
      </c>
    </row>
    <row r="73" spans="1:14" s="29" customFormat="1" ht="15">
      <c r="A73" s="17"/>
      <c r="B73" s="61"/>
      <c r="C73" s="61"/>
      <c r="D73" s="61"/>
      <c r="E73" s="60"/>
      <c r="F73" s="60"/>
      <c r="G73" s="60"/>
      <c r="H73" s="62"/>
      <c r="I73" s="62"/>
      <c r="J73" s="62"/>
      <c r="K73" s="60"/>
      <c r="L73" s="60"/>
      <c r="M73" s="60"/>
      <c r="N73" s="60"/>
    </row>
    <row r="74" spans="1:14" s="29" customFormat="1" ht="15.75" thickBot="1">
      <c r="A74" s="17"/>
      <c r="B74" s="61"/>
      <c r="C74" s="61"/>
      <c r="D74" s="61"/>
      <c r="E74" s="60"/>
      <c r="F74" s="60"/>
      <c r="G74" s="60"/>
      <c r="H74" s="62"/>
      <c r="I74" s="62"/>
      <c r="J74" s="62"/>
      <c r="K74" s="60"/>
      <c r="L74" s="60"/>
      <c r="M74" s="60"/>
      <c r="N74" s="60"/>
    </row>
    <row r="75" spans="1:14" s="29" customFormat="1" ht="21" thickBot="1">
      <c r="A75" s="30" t="s">
        <v>70</v>
      </c>
      <c r="B75" s="61"/>
      <c r="C75" s="61"/>
      <c r="D75" s="61"/>
      <c r="E75" s="60"/>
      <c r="F75" s="60"/>
      <c r="G75" s="60"/>
      <c r="H75" s="62"/>
      <c r="I75" s="62"/>
      <c r="J75" s="62"/>
      <c r="K75" s="60"/>
      <c r="L75" s="60"/>
      <c r="M75" s="60"/>
      <c r="N75" s="60"/>
    </row>
    <row r="76" spans="1:14" s="29" customFormat="1" ht="15">
      <c r="A76" s="17"/>
      <c r="B76" s="61"/>
      <c r="C76" s="61"/>
      <c r="D76" s="61"/>
      <c r="E76" s="60"/>
      <c r="F76" s="60"/>
      <c r="G76" s="60"/>
      <c r="H76" s="62"/>
      <c r="I76" s="62"/>
      <c r="J76" s="62"/>
      <c r="K76" s="60"/>
      <c r="L76" s="60"/>
      <c r="M76" s="60"/>
      <c r="N76" s="60"/>
    </row>
    <row r="77" spans="1:14" s="29" customFormat="1" ht="15.75" thickBot="1">
      <c r="A77" s="17" t="s">
        <v>71</v>
      </c>
      <c r="B77" s="61"/>
      <c r="C77" s="61"/>
      <c r="D77" s="61"/>
      <c r="E77" s="60"/>
      <c r="F77" s="60"/>
      <c r="G77" s="60"/>
      <c r="H77" s="62"/>
      <c r="I77" s="62"/>
      <c r="J77" s="62"/>
      <c r="K77" s="60"/>
      <c r="L77" s="60"/>
      <c r="M77" s="60"/>
      <c r="N77" s="60"/>
    </row>
    <row r="78" spans="1:14" s="29" customFormat="1" ht="30">
      <c r="A78" s="12" t="s">
        <v>38</v>
      </c>
      <c r="B78" s="50" t="s">
        <v>20</v>
      </c>
      <c r="C78" s="50" t="s">
        <v>21</v>
      </c>
      <c r="D78" s="50" t="s">
        <v>22</v>
      </c>
      <c r="E78" s="50" t="s">
        <v>23</v>
      </c>
      <c r="F78" s="50" t="s">
        <v>24</v>
      </c>
      <c r="G78" s="50" t="s">
        <v>25</v>
      </c>
      <c r="H78" s="50" t="s">
        <v>26</v>
      </c>
      <c r="I78" s="50" t="s">
        <v>27</v>
      </c>
      <c r="J78" s="50" t="s">
        <v>28</v>
      </c>
      <c r="K78" s="50" t="s">
        <v>29</v>
      </c>
      <c r="L78" s="50" t="s">
        <v>30</v>
      </c>
      <c r="M78" s="50" t="s">
        <v>31</v>
      </c>
      <c r="N78" s="51" t="s">
        <v>64</v>
      </c>
    </row>
    <row r="79" spans="1:14" s="29" customFormat="1" ht="15">
      <c r="A79" s="15" t="s">
        <v>39</v>
      </c>
      <c r="B79" s="56">
        <v>76.48</v>
      </c>
      <c r="C79" s="56">
        <v>61.88</v>
      </c>
      <c r="D79" s="63">
        <v>81.06</v>
      </c>
      <c r="E79" s="56">
        <v>82.74</v>
      </c>
      <c r="F79" s="56">
        <v>77.12</v>
      </c>
      <c r="G79" s="56">
        <v>88.8</v>
      </c>
      <c r="H79" s="56">
        <v>91.2</v>
      </c>
      <c r="I79" s="56">
        <v>85.7</v>
      </c>
      <c r="J79" s="56">
        <v>84.42</v>
      </c>
      <c r="K79" s="56">
        <v>77.72</v>
      </c>
      <c r="L79" s="56">
        <v>75.4</v>
      </c>
      <c r="M79" s="56">
        <v>86.56</v>
      </c>
      <c r="N79" s="54">
        <v>969.0800000000002</v>
      </c>
    </row>
    <row r="80" spans="1:14" s="29" customFormat="1" ht="15">
      <c r="A80" s="16" t="s">
        <v>40</v>
      </c>
      <c r="B80" s="59">
        <v>65.98</v>
      </c>
      <c r="C80" s="59">
        <v>52.8</v>
      </c>
      <c r="D80" s="59">
        <v>65.5</v>
      </c>
      <c r="E80" s="59">
        <v>69.52</v>
      </c>
      <c r="F80" s="59">
        <v>61.76</v>
      </c>
      <c r="G80" s="59">
        <v>72.74</v>
      </c>
      <c r="H80" s="59">
        <v>77.7</v>
      </c>
      <c r="I80" s="59">
        <v>63.02</v>
      </c>
      <c r="J80" s="59">
        <v>74.78</v>
      </c>
      <c r="K80" s="59">
        <v>67.5</v>
      </c>
      <c r="L80" s="59">
        <v>66.4</v>
      </c>
      <c r="M80" s="59">
        <v>68.78</v>
      </c>
      <c r="N80" s="54">
        <v>806.4799999999999</v>
      </c>
    </row>
    <row r="81" spans="1:14" s="29" customFormat="1" ht="15">
      <c r="A81" s="15" t="s">
        <v>41</v>
      </c>
      <c r="B81" s="56">
        <v>49.8</v>
      </c>
      <c r="C81" s="56">
        <v>40.12</v>
      </c>
      <c r="D81" s="56">
        <v>44.2</v>
      </c>
      <c r="E81" s="56">
        <v>49.26</v>
      </c>
      <c r="F81" s="56">
        <v>47.02</v>
      </c>
      <c r="G81" s="56">
        <v>43.5</v>
      </c>
      <c r="H81" s="56">
        <v>53.26</v>
      </c>
      <c r="I81" s="56">
        <v>57.02</v>
      </c>
      <c r="J81" s="56">
        <v>46.04</v>
      </c>
      <c r="K81" s="56">
        <v>52.54</v>
      </c>
      <c r="L81" s="56">
        <v>39.7</v>
      </c>
      <c r="M81" s="56">
        <v>45.78</v>
      </c>
      <c r="N81" s="54">
        <v>568.24</v>
      </c>
    </row>
    <row r="82" spans="1:14" s="29" customFormat="1" ht="15">
      <c r="A82" s="16" t="s">
        <v>42</v>
      </c>
      <c r="B82" s="59">
        <v>40.18</v>
      </c>
      <c r="C82" s="59">
        <v>31.86</v>
      </c>
      <c r="D82" s="59">
        <v>37</v>
      </c>
      <c r="E82" s="59">
        <v>42.04</v>
      </c>
      <c r="F82" s="59">
        <v>51.8</v>
      </c>
      <c r="G82" s="59">
        <v>46.1</v>
      </c>
      <c r="H82" s="59">
        <v>59.98</v>
      </c>
      <c r="I82" s="59">
        <v>51.64</v>
      </c>
      <c r="J82" s="59">
        <v>53.08</v>
      </c>
      <c r="K82" s="59">
        <v>43.46</v>
      </c>
      <c r="L82" s="59">
        <v>42.3</v>
      </c>
      <c r="M82" s="59">
        <v>68.78</v>
      </c>
      <c r="N82" s="54">
        <v>568.2199999999999</v>
      </c>
    </row>
    <row r="83" spans="1:14" s="29" customFormat="1" ht="15">
      <c r="A83" s="15" t="s">
        <v>7</v>
      </c>
      <c r="B83" s="56">
        <v>66.7</v>
      </c>
      <c r="C83" s="56">
        <v>62.82</v>
      </c>
      <c r="D83" s="56">
        <v>72.78</v>
      </c>
      <c r="E83" s="56">
        <v>74.54</v>
      </c>
      <c r="F83" s="56">
        <v>77</v>
      </c>
      <c r="G83" s="56">
        <v>78.96</v>
      </c>
      <c r="H83" s="56">
        <v>77.24</v>
      </c>
      <c r="I83" s="56">
        <v>78.24</v>
      </c>
      <c r="J83" s="56">
        <v>74.16</v>
      </c>
      <c r="K83" s="56">
        <v>71.8</v>
      </c>
      <c r="L83" s="56">
        <v>67.98</v>
      </c>
      <c r="M83" s="56">
        <v>76.86</v>
      </c>
      <c r="N83" s="54">
        <v>879.0799999999999</v>
      </c>
    </row>
    <row r="84" spans="1:14" s="29" customFormat="1" ht="15">
      <c r="A84" s="16" t="s">
        <v>37</v>
      </c>
      <c r="B84" s="59">
        <v>299.14</v>
      </c>
      <c r="C84" s="59">
        <v>249.48000000000002</v>
      </c>
      <c r="D84" s="59">
        <v>300.53999999999996</v>
      </c>
      <c r="E84" s="59">
        <v>318.09999999999997</v>
      </c>
      <c r="F84" s="59">
        <v>314.7</v>
      </c>
      <c r="G84" s="59">
        <v>330.09999999999997</v>
      </c>
      <c r="H84" s="59">
        <v>359.38</v>
      </c>
      <c r="I84" s="59">
        <v>335.62</v>
      </c>
      <c r="J84" s="59">
        <v>332.48</v>
      </c>
      <c r="K84" s="59">
        <v>313.02</v>
      </c>
      <c r="L84" s="59">
        <v>291.78000000000003</v>
      </c>
      <c r="M84" s="59">
        <v>346.76</v>
      </c>
      <c r="N84" s="54">
        <v>3791.1000000000004</v>
      </c>
    </row>
    <row r="85" spans="1:14" s="29" customFormat="1" ht="15">
      <c r="A85" s="15" t="s">
        <v>72</v>
      </c>
      <c r="B85" s="56">
        <v>81.82</v>
      </c>
      <c r="C85" s="56">
        <v>79</v>
      </c>
      <c r="D85" s="56">
        <v>83.2</v>
      </c>
      <c r="E85" s="56">
        <v>95.04</v>
      </c>
      <c r="F85" s="56">
        <v>88.02</v>
      </c>
      <c r="G85" s="56">
        <v>105.18</v>
      </c>
      <c r="H85" s="56">
        <v>106.24</v>
      </c>
      <c r="I85" s="56">
        <v>90.74</v>
      </c>
      <c r="J85" s="56">
        <v>86.06</v>
      </c>
      <c r="K85" s="56">
        <v>92.3</v>
      </c>
      <c r="L85" s="56">
        <v>92.04</v>
      </c>
      <c r="M85" s="56">
        <v>96.04</v>
      </c>
      <c r="N85" s="54">
        <v>1095.6799999999998</v>
      </c>
    </row>
    <row r="86" spans="1:14" s="29" customFormat="1" ht="15">
      <c r="A86" s="17"/>
      <c r="B86" s="64"/>
      <c r="C86" s="64"/>
      <c r="D86" s="64"/>
      <c r="E86" s="60"/>
      <c r="F86" s="60"/>
      <c r="G86" s="60"/>
      <c r="H86" s="62"/>
      <c r="I86" s="62"/>
      <c r="J86" s="62"/>
      <c r="K86" s="60"/>
      <c r="L86" s="60"/>
      <c r="M86" s="60"/>
      <c r="N86" s="65"/>
    </row>
    <row r="87" spans="1:14" s="29" customFormat="1" ht="15">
      <c r="A87" s="15" t="s">
        <v>57</v>
      </c>
      <c r="B87" s="56">
        <v>571.9</v>
      </c>
      <c r="C87" s="56">
        <v>560.9</v>
      </c>
      <c r="D87" s="56">
        <v>629.24</v>
      </c>
      <c r="E87" s="56">
        <v>629.16</v>
      </c>
      <c r="F87" s="56">
        <v>651.32</v>
      </c>
      <c r="G87" s="56">
        <v>705.74</v>
      </c>
      <c r="H87" s="66">
        <v>731.26</v>
      </c>
      <c r="I87" s="66">
        <v>771.79</v>
      </c>
      <c r="J87" s="66">
        <v>680.72</v>
      </c>
      <c r="K87" s="56">
        <v>664.54</v>
      </c>
      <c r="L87" s="56">
        <v>574.12</v>
      </c>
      <c r="M87" s="56">
        <v>675.2</v>
      </c>
      <c r="N87" s="54">
        <v>7845.89</v>
      </c>
    </row>
    <row r="88" spans="1:14" s="29" customFormat="1" ht="15">
      <c r="A88" s="17"/>
      <c r="B88" s="61"/>
      <c r="C88" s="61"/>
      <c r="D88" s="61"/>
      <c r="E88" s="60"/>
      <c r="F88" s="60"/>
      <c r="G88" s="60"/>
      <c r="H88" s="62"/>
      <c r="I88" s="62"/>
      <c r="J88" s="62"/>
      <c r="K88" s="60"/>
      <c r="L88" s="60"/>
      <c r="M88" s="60"/>
      <c r="N88" s="65"/>
    </row>
    <row r="89" spans="1:14" s="29" customFormat="1" ht="15">
      <c r="A89" s="1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s="29" customFormat="1" ht="15.75" thickBot="1">
      <c r="A90" s="18"/>
      <c r="B90" s="68"/>
      <c r="C90" s="68"/>
      <c r="D90" s="68"/>
      <c r="E90" s="68"/>
      <c r="F90" s="68"/>
      <c r="G90" s="69"/>
      <c r="H90" s="69"/>
      <c r="I90" s="69"/>
      <c r="J90" s="69"/>
      <c r="K90" s="69"/>
      <c r="L90" s="69"/>
      <c r="M90" s="69"/>
      <c r="N90" s="69"/>
    </row>
    <row r="91" spans="1:14" s="29" customFormat="1" ht="21" thickBot="1">
      <c r="A91" s="31" t="s">
        <v>74</v>
      </c>
      <c r="B91" s="68"/>
      <c r="C91" s="68"/>
      <c r="D91" s="68"/>
      <c r="E91" s="68"/>
      <c r="F91" s="68"/>
      <c r="G91" s="69"/>
      <c r="H91" s="69"/>
      <c r="I91" s="69"/>
      <c r="J91" s="69"/>
      <c r="K91" s="69"/>
      <c r="L91" s="69"/>
      <c r="M91" s="69"/>
      <c r="N91" s="69"/>
    </row>
    <row r="92" spans="1:14" s="29" customFormat="1" ht="15">
      <c r="A92" s="17"/>
      <c r="B92" s="68"/>
      <c r="C92" s="68"/>
      <c r="D92" s="68"/>
      <c r="E92" s="68"/>
      <c r="F92" s="68"/>
      <c r="G92" s="69"/>
      <c r="H92" s="69"/>
      <c r="I92" s="69"/>
      <c r="J92" s="69"/>
      <c r="K92" s="69"/>
      <c r="L92" s="69"/>
      <c r="M92" s="69"/>
      <c r="N92" s="69"/>
    </row>
    <row r="93" spans="1:14" s="29" customFormat="1" ht="15.75" thickBot="1">
      <c r="A93" s="18" t="s">
        <v>75</v>
      </c>
      <c r="B93" s="68"/>
      <c r="C93" s="68"/>
      <c r="D93" s="68"/>
      <c r="E93" s="68"/>
      <c r="F93" s="68"/>
      <c r="G93" s="69"/>
      <c r="H93" s="69"/>
      <c r="I93" s="69"/>
      <c r="J93" s="69"/>
      <c r="K93" s="69"/>
      <c r="L93" s="69"/>
      <c r="M93" s="69"/>
      <c r="N93" s="69"/>
    </row>
    <row r="94" spans="1:14" ht="30">
      <c r="A94" s="12" t="s">
        <v>19</v>
      </c>
      <c r="B94" s="50" t="s">
        <v>20</v>
      </c>
      <c r="C94" s="50" t="s">
        <v>21</v>
      </c>
      <c r="D94" s="50" t="s">
        <v>22</v>
      </c>
      <c r="E94" s="50" t="s">
        <v>23</v>
      </c>
      <c r="F94" s="50" t="s">
        <v>24</v>
      </c>
      <c r="G94" s="50" t="s">
        <v>25</v>
      </c>
      <c r="H94" s="50" t="s">
        <v>26</v>
      </c>
      <c r="I94" s="50" t="s">
        <v>27</v>
      </c>
      <c r="J94" s="50" t="s">
        <v>28</v>
      </c>
      <c r="K94" s="50" t="s">
        <v>29</v>
      </c>
      <c r="L94" s="50" t="s">
        <v>30</v>
      </c>
      <c r="M94" s="50" t="s">
        <v>31</v>
      </c>
      <c r="N94" s="51" t="s">
        <v>64</v>
      </c>
    </row>
    <row r="95" spans="1:14" ht="15">
      <c r="A95" s="15" t="s">
        <v>43</v>
      </c>
      <c r="B95" s="73">
        <v>77.46</v>
      </c>
      <c r="C95" s="73">
        <v>82.74</v>
      </c>
      <c r="D95" s="73">
        <v>99.885</v>
      </c>
      <c r="E95" s="73">
        <v>94.22</v>
      </c>
      <c r="F95" s="73">
        <v>88.62</v>
      </c>
      <c r="G95" s="73">
        <v>87.88</v>
      </c>
      <c r="H95" s="73">
        <v>88.24</v>
      </c>
      <c r="I95" s="73">
        <v>92.92</v>
      </c>
      <c r="J95" s="73">
        <v>98.96</v>
      </c>
      <c r="K95" s="73">
        <v>92.72</v>
      </c>
      <c r="L95" s="73">
        <v>81.04</v>
      </c>
      <c r="M95" s="73">
        <v>90.1</v>
      </c>
      <c r="N95" s="71">
        <v>1074.7849999999999</v>
      </c>
    </row>
    <row r="96" spans="1:14" ht="15">
      <c r="A96" s="16" t="s">
        <v>58</v>
      </c>
      <c r="B96" s="74" t="s">
        <v>73</v>
      </c>
      <c r="C96" s="85" t="s">
        <v>73</v>
      </c>
      <c r="D96" s="74" t="s">
        <v>73</v>
      </c>
      <c r="E96" s="85" t="s">
        <v>73</v>
      </c>
      <c r="F96" s="85" t="s">
        <v>73</v>
      </c>
      <c r="G96" s="85" t="s">
        <v>73</v>
      </c>
      <c r="H96" s="85">
        <v>20.06</v>
      </c>
      <c r="I96" s="85">
        <v>37.34</v>
      </c>
      <c r="J96" s="85">
        <v>52.28</v>
      </c>
      <c r="K96" s="74">
        <v>45.2</v>
      </c>
      <c r="L96" s="74">
        <v>35.24</v>
      </c>
      <c r="M96" s="74">
        <v>27.82</v>
      </c>
      <c r="N96" s="71">
        <v>217.94</v>
      </c>
    </row>
    <row r="97" spans="1:14" ht="15">
      <c r="A97" s="15" t="s">
        <v>44</v>
      </c>
      <c r="B97" s="73">
        <v>44.54</v>
      </c>
      <c r="C97" s="73">
        <v>43.8</v>
      </c>
      <c r="D97" s="73">
        <v>51.32</v>
      </c>
      <c r="E97" s="73">
        <v>59.16</v>
      </c>
      <c r="F97" s="73">
        <v>61.5</v>
      </c>
      <c r="G97" s="73">
        <v>67.52</v>
      </c>
      <c r="H97" s="73">
        <v>68.54</v>
      </c>
      <c r="I97" s="73">
        <v>76.36</v>
      </c>
      <c r="J97" s="73">
        <v>60.28</v>
      </c>
      <c r="K97" s="73">
        <v>72.74</v>
      </c>
      <c r="L97" s="73">
        <v>63.28</v>
      </c>
      <c r="M97" s="73">
        <v>79.6</v>
      </c>
      <c r="N97" s="71">
        <v>748.64</v>
      </c>
    </row>
    <row r="98" spans="1:14" ht="15">
      <c r="A98" s="16" t="s">
        <v>80</v>
      </c>
      <c r="B98" s="74"/>
      <c r="C98" s="74"/>
      <c r="D98" s="74"/>
      <c r="E98" s="74"/>
      <c r="F98" s="74"/>
      <c r="G98" s="74"/>
      <c r="H98" s="74">
        <v>1.88</v>
      </c>
      <c r="I98" s="74">
        <v>2.32</v>
      </c>
      <c r="J98" s="74">
        <v>1.62</v>
      </c>
      <c r="K98" s="74">
        <v>1.4</v>
      </c>
      <c r="L98" s="74">
        <v>0.76</v>
      </c>
      <c r="M98" s="74">
        <v>1.56</v>
      </c>
      <c r="N98" s="71">
        <v>9.54</v>
      </c>
    </row>
    <row r="99" spans="1:14" ht="15">
      <c r="A99" s="15" t="s">
        <v>45</v>
      </c>
      <c r="B99" s="73">
        <v>28.84</v>
      </c>
      <c r="C99" s="73">
        <v>27.74</v>
      </c>
      <c r="D99" s="73">
        <v>33.66</v>
      </c>
      <c r="E99" s="73">
        <v>17.18</v>
      </c>
      <c r="F99" s="73">
        <v>20.02</v>
      </c>
      <c r="G99" s="73">
        <v>24.66</v>
      </c>
      <c r="H99" s="73">
        <v>28.76</v>
      </c>
      <c r="I99" s="73">
        <v>33.4</v>
      </c>
      <c r="J99" s="73">
        <v>30.54</v>
      </c>
      <c r="K99" s="73">
        <v>28.48</v>
      </c>
      <c r="L99" s="73">
        <v>27.48</v>
      </c>
      <c r="M99" s="73">
        <v>32.24</v>
      </c>
      <c r="N99" s="71">
        <v>333</v>
      </c>
    </row>
    <row r="100" spans="1:14" ht="15">
      <c r="A100" s="16" t="s">
        <v>46</v>
      </c>
      <c r="B100" s="74">
        <v>66.32</v>
      </c>
      <c r="C100" s="74">
        <v>60.5</v>
      </c>
      <c r="D100" s="86">
        <v>74</v>
      </c>
      <c r="E100" s="74">
        <v>70.68</v>
      </c>
      <c r="F100" s="74">
        <v>68.46</v>
      </c>
      <c r="G100" s="74">
        <v>57.3</v>
      </c>
      <c r="H100" s="74">
        <v>57.52</v>
      </c>
      <c r="I100" s="74">
        <v>63.18</v>
      </c>
      <c r="J100" s="74">
        <v>70.62</v>
      </c>
      <c r="K100" s="74">
        <v>59.18</v>
      </c>
      <c r="L100" s="74">
        <v>63.32</v>
      </c>
      <c r="M100" s="74">
        <v>72.86</v>
      </c>
      <c r="N100" s="71">
        <v>783.9399999999999</v>
      </c>
    </row>
    <row r="101" spans="1:14" ht="15">
      <c r="A101" s="15" t="s">
        <v>47</v>
      </c>
      <c r="B101" s="73">
        <v>48.78</v>
      </c>
      <c r="C101" s="73">
        <v>48.16</v>
      </c>
      <c r="D101" s="73">
        <v>44.98</v>
      </c>
      <c r="E101" s="73">
        <v>31.5</v>
      </c>
      <c r="F101" s="73">
        <v>37.48</v>
      </c>
      <c r="G101" s="73">
        <v>44.64</v>
      </c>
      <c r="H101" s="73">
        <v>69.58</v>
      </c>
      <c r="I101" s="73">
        <v>76.32</v>
      </c>
      <c r="J101" s="73">
        <v>65.4</v>
      </c>
      <c r="K101" s="73">
        <v>57.18</v>
      </c>
      <c r="L101" s="73">
        <v>41.36</v>
      </c>
      <c r="M101" s="73">
        <v>44.26</v>
      </c>
      <c r="N101" s="71">
        <v>609.6399999999999</v>
      </c>
    </row>
    <row r="102" spans="1:14" ht="15">
      <c r="A102" s="16" t="s">
        <v>37</v>
      </c>
      <c r="B102" s="74">
        <v>265.94</v>
      </c>
      <c r="C102" s="74">
        <v>262.94</v>
      </c>
      <c r="D102" s="86">
        <v>303.845</v>
      </c>
      <c r="E102" s="74">
        <v>272.74</v>
      </c>
      <c r="F102" s="74">
        <v>276.08000000000004</v>
      </c>
      <c r="G102" s="74">
        <v>281.99999999999994</v>
      </c>
      <c r="H102" s="74">
        <v>334.58</v>
      </c>
      <c r="I102" s="74">
        <v>381.84</v>
      </c>
      <c r="J102" s="74">
        <v>379.70000000000005</v>
      </c>
      <c r="K102" s="74">
        <v>356.90000000000003</v>
      </c>
      <c r="L102" s="74">
        <v>312.48</v>
      </c>
      <c r="M102" s="74">
        <v>348.44</v>
      </c>
      <c r="N102" s="71">
        <v>3777.485</v>
      </c>
    </row>
    <row r="103" spans="1:14" ht="15">
      <c r="A103" s="17"/>
      <c r="B103" s="6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65"/>
    </row>
    <row r="104" spans="1:14" s="29" customFormat="1" ht="15.75" thickBot="1">
      <c r="A104" s="18" t="s">
        <v>76</v>
      </c>
      <c r="B104" s="6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68"/>
    </row>
    <row r="105" spans="1:14" ht="40.5" customHeight="1">
      <c r="A105" s="12" t="s">
        <v>32</v>
      </c>
      <c r="B105" s="50" t="s">
        <v>20</v>
      </c>
      <c r="C105" s="50" t="s">
        <v>21</v>
      </c>
      <c r="D105" s="50" t="s">
        <v>22</v>
      </c>
      <c r="E105" s="50" t="s">
        <v>23</v>
      </c>
      <c r="F105" s="50" t="s">
        <v>24</v>
      </c>
      <c r="G105" s="50" t="s">
        <v>25</v>
      </c>
      <c r="H105" s="50" t="s">
        <v>26</v>
      </c>
      <c r="I105" s="50" t="s">
        <v>27</v>
      </c>
      <c r="J105" s="50" t="s">
        <v>28</v>
      </c>
      <c r="K105" s="50" t="s">
        <v>29</v>
      </c>
      <c r="L105" s="50" t="s">
        <v>30</v>
      </c>
      <c r="M105" s="50" t="s">
        <v>31</v>
      </c>
      <c r="N105" s="51" t="s">
        <v>64</v>
      </c>
    </row>
    <row r="106" spans="1:14" ht="30">
      <c r="A106" s="33" t="s">
        <v>77</v>
      </c>
      <c r="B106" s="87">
        <v>39.12</v>
      </c>
      <c r="C106" s="74">
        <v>55.13</v>
      </c>
      <c r="D106" s="74">
        <v>44.52</v>
      </c>
      <c r="E106" s="74"/>
      <c r="F106" s="88"/>
      <c r="G106" s="89"/>
      <c r="H106" s="89"/>
      <c r="I106" s="89"/>
      <c r="J106" s="89"/>
      <c r="K106" s="89"/>
      <c r="L106" s="89"/>
      <c r="M106" s="89"/>
      <c r="N106" s="90">
        <f>SUM(B106:M106)</f>
        <v>138.77</v>
      </c>
    </row>
    <row r="107" spans="1:14" ht="15">
      <c r="A107" s="32" t="s">
        <v>81</v>
      </c>
      <c r="B107" s="91"/>
      <c r="C107" s="72"/>
      <c r="D107" s="72"/>
      <c r="E107" s="72">
        <v>14.253968253968253</v>
      </c>
      <c r="F107" s="72">
        <v>14.169359658484524</v>
      </c>
      <c r="G107" s="72">
        <v>15.717383512544805</v>
      </c>
      <c r="H107" s="72">
        <v>27.01</v>
      </c>
      <c r="I107" s="72">
        <v>25.12</v>
      </c>
      <c r="J107" s="72">
        <v>21.56</v>
      </c>
      <c r="K107" s="72">
        <v>21.37334732423924</v>
      </c>
      <c r="L107" s="72">
        <v>14.135860735009674</v>
      </c>
      <c r="M107" s="72">
        <v>17.966434704021694</v>
      </c>
      <c r="N107" s="90">
        <f aca="true" t="shared" si="2" ref="N107:N122">SUM(B107:M107)</f>
        <v>171.3063541882682</v>
      </c>
    </row>
    <row r="108" spans="1:14" ht="13.5" customHeight="1">
      <c r="A108" s="33" t="s">
        <v>82</v>
      </c>
      <c r="B108" s="87"/>
      <c r="C108" s="74"/>
      <c r="D108" s="74"/>
      <c r="E108" s="74">
        <v>19.932749206349207</v>
      </c>
      <c r="F108" s="88">
        <v>17.716200640341516</v>
      </c>
      <c r="G108" s="89">
        <v>18.70956989247312</v>
      </c>
      <c r="H108" s="89">
        <v>40.29</v>
      </c>
      <c r="I108" s="89">
        <v>32.77</v>
      </c>
      <c r="J108" s="89">
        <v>32.13</v>
      </c>
      <c r="K108" s="89">
        <v>37.51101783840504</v>
      </c>
      <c r="L108" s="89">
        <v>18.893617021276597</v>
      </c>
      <c r="M108" s="89">
        <v>24.688142792589247</v>
      </c>
      <c r="N108" s="90">
        <f t="shared" si="2"/>
        <v>242.64129739143476</v>
      </c>
    </row>
    <row r="109" spans="1:14" ht="21.75" customHeight="1">
      <c r="A109" s="32" t="s">
        <v>83</v>
      </c>
      <c r="B109" s="91"/>
      <c r="C109" s="72"/>
      <c r="D109" s="72"/>
      <c r="E109" s="72">
        <v>1.73328253968254</v>
      </c>
      <c r="F109" s="72">
        <v>1.8544397011739595</v>
      </c>
      <c r="G109" s="72">
        <v>3.0930465949820793</v>
      </c>
      <c r="H109" s="72">
        <v>5.71</v>
      </c>
      <c r="I109" s="72">
        <v>5.14</v>
      </c>
      <c r="J109" s="72">
        <v>4.01</v>
      </c>
      <c r="K109" s="72">
        <v>5.915634837355718</v>
      </c>
      <c r="L109" s="72">
        <v>2.490522243713733</v>
      </c>
      <c r="M109" s="72">
        <v>3.685422503389065</v>
      </c>
      <c r="N109" s="90">
        <f t="shared" si="2"/>
        <v>33.63234842029709</v>
      </c>
    </row>
    <row r="110" spans="1:14" ht="18.75" customHeight="1">
      <c r="A110" s="33" t="s">
        <v>48</v>
      </c>
      <c r="B110" s="87">
        <v>71.26</v>
      </c>
      <c r="C110" s="74">
        <v>80.94</v>
      </c>
      <c r="D110" s="74">
        <v>90.8</v>
      </c>
      <c r="E110" s="74">
        <v>109.72</v>
      </c>
      <c r="F110" s="88">
        <v>83</v>
      </c>
      <c r="G110" s="89">
        <v>86.18</v>
      </c>
      <c r="H110" s="89">
        <v>84.7</v>
      </c>
      <c r="I110" s="89">
        <v>86.86</v>
      </c>
      <c r="J110" s="89">
        <v>97.87</v>
      </c>
      <c r="K110" s="89">
        <v>95.03</v>
      </c>
      <c r="L110" s="89">
        <v>87.47</v>
      </c>
      <c r="M110" s="89">
        <v>90.04</v>
      </c>
      <c r="N110" s="90">
        <f t="shared" si="2"/>
        <v>1063.8700000000001</v>
      </c>
    </row>
    <row r="111" spans="1:14" ht="15">
      <c r="A111" s="32" t="s">
        <v>13</v>
      </c>
      <c r="B111" s="91"/>
      <c r="C111" s="72"/>
      <c r="D111" s="72"/>
      <c r="E111" s="72"/>
      <c r="F111" s="72"/>
      <c r="G111" s="72"/>
      <c r="H111" s="72">
        <v>1.42</v>
      </c>
      <c r="I111" s="72">
        <v>2</v>
      </c>
      <c r="J111" s="72">
        <v>1.42</v>
      </c>
      <c r="K111" s="72">
        <v>1.36</v>
      </c>
      <c r="L111" s="72">
        <v>0.7</v>
      </c>
      <c r="M111" s="72">
        <v>1.46</v>
      </c>
      <c r="N111" s="90">
        <f t="shared" si="2"/>
        <v>8.36</v>
      </c>
    </row>
    <row r="112" spans="1:14" ht="15" customHeight="1">
      <c r="A112" s="33" t="s">
        <v>59</v>
      </c>
      <c r="B112" s="87">
        <v>777.12</v>
      </c>
      <c r="C112" s="74">
        <v>716.36</v>
      </c>
      <c r="D112" s="74">
        <v>879.26</v>
      </c>
      <c r="E112" s="74">
        <v>849.92</v>
      </c>
      <c r="F112" s="88">
        <v>973.18</v>
      </c>
      <c r="G112" s="89">
        <v>921.98</v>
      </c>
      <c r="H112" s="89">
        <v>943.18</v>
      </c>
      <c r="I112" s="89">
        <v>963.42</v>
      </c>
      <c r="J112" s="89">
        <v>941.23</v>
      </c>
      <c r="K112" s="89">
        <v>937.34</v>
      </c>
      <c r="L112" s="89">
        <v>818.48</v>
      </c>
      <c r="M112" s="89">
        <v>820.58</v>
      </c>
      <c r="N112" s="90">
        <f t="shared" si="2"/>
        <v>10542.05</v>
      </c>
    </row>
    <row r="113" spans="1:14" ht="15">
      <c r="A113" s="32" t="s">
        <v>49</v>
      </c>
      <c r="B113" s="91">
        <v>50.94</v>
      </c>
      <c r="C113" s="72">
        <v>43.16</v>
      </c>
      <c r="D113" s="72">
        <v>45.42</v>
      </c>
      <c r="E113" s="72">
        <v>58.580000000000005</v>
      </c>
      <c r="F113" s="72">
        <v>48.56</v>
      </c>
      <c r="G113" s="72">
        <v>61.24</v>
      </c>
      <c r="H113" s="72">
        <v>66.28</v>
      </c>
      <c r="I113" s="72">
        <v>56.44</v>
      </c>
      <c r="J113" s="72">
        <v>59.06</v>
      </c>
      <c r="K113" s="72">
        <v>76.62</v>
      </c>
      <c r="L113" s="72">
        <v>55.1</v>
      </c>
      <c r="M113" s="72">
        <v>58.4</v>
      </c>
      <c r="N113" s="90">
        <f t="shared" si="2"/>
        <v>679.8</v>
      </c>
    </row>
    <row r="114" spans="1:14" ht="15">
      <c r="A114" s="33" t="s">
        <v>46</v>
      </c>
      <c r="B114" s="87">
        <v>72.22</v>
      </c>
      <c r="C114" s="74">
        <v>64.56</v>
      </c>
      <c r="D114" s="74">
        <v>71.7</v>
      </c>
      <c r="E114" s="74">
        <v>63.6</v>
      </c>
      <c r="F114" s="88">
        <v>78.98</v>
      </c>
      <c r="G114" s="89">
        <v>81.44</v>
      </c>
      <c r="H114" s="89">
        <v>62.32</v>
      </c>
      <c r="I114" s="89">
        <v>72.9</v>
      </c>
      <c r="J114" s="89">
        <v>81.86</v>
      </c>
      <c r="K114" s="89">
        <v>76.56</v>
      </c>
      <c r="L114" s="89">
        <v>59.3</v>
      </c>
      <c r="M114" s="89">
        <v>27.86</v>
      </c>
      <c r="N114" s="90">
        <f t="shared" si="2"/>
        <v>813.3000000000001</v>
      </c>
    </row>
    <row r="115" spans="1:14" ht="15">
      <c r="A115" s="32" t="s">
        <v>84</v>
      </c>
      <c r="B115" s="91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>
        <v>48.68</v>
      </c>
      <c r="N115" s="90">
        <f t="shared" si="2"/>
        <v>48.68</v>
      </c>
    </row>
    <row r="116" spans="1:14" ht="15">
      <c r="A116" s="33" t="s">
        <v>6</v>
      </c>
      <c r="B116" s="87">
        <v>27.18</v>
      </c>
      <c r="C116" s="74">
        <v>23.86</v>
      </c>
      <c r="D116" s="74">
        <v>30.22</v>
      </c>
      <c r="E116" s="74">
        <v>19.36</v>
      </c>
      <c r="F116" s="88">
        <v>16.04</v>
      </c>
      <c r="G116" s="89">
        <v>20.48</v>
      </c>
      <c r="H116" s="89">
        <v>25.68</v>
      </c>
      <c r="I116" s="89">
        <v>26.54</v>
      </c>
      <c r="J116" s="89">
        <v>31.06</v>
      </c>
      <c r="K116" s="89">
        <v>23.14</v>
      </c>
      <c r="L116" s="89">
        <v>24.52</v>
      </c>
      <c r="M116" s="89">
        <v>32.5</v>
      </c>
      <c r="N116" s="90">
        <f t="shared" si="2"/>
        <v>300.58</v>
      </c>
    </row>
    <row r="117" spans="1:14" ht="15">
      <c r="A117" s="32" t="s">
        <v>85</v>
      </c>
      <c r="B117" s="91">
        <v>51.1</v>
      </c>
      <c r="C117" s="72">
        <v>56.46</v>
      </c>
      <c r="D117" s="72">
        <v>65.64</v>
      </c>
      <c r="E117" s="72">
        <v>57.6</v>
      </c>
      <c r="F117" s="72">
        <v>68.34</v>
      </c>
      <c r="G117" s="72">
        <v>62.66</v>
      </c>
      <c r="H117" s="72">
        <v>67.72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90">
        <f t="shared" si="2"/>
        <v>429.52</v>
      </c>
    </row>
    <row r="118" spans="1:14" ht="15">
      <c r="A118" s="33" t="s">
        <v>86</v>
      </c>
      <c r="B118" s="87"/>
      <c r="C118" s="74"/>
      <c r="D118" s="74"/>
      <c r="E118" s="74"/>
      <c r="F118" s="88"/>
      <c r="G118" s="89"/>
      <c r="H118" s="89">
        <f>12.8+19.26</f>
        <v>32.06</v>
      </c>
      <c r="I118" s="89">
        <f>28.82+34.9</f>
        <v>63.72</v>
      </c>
      <c r="J118" s="89">
        <f>54.36+51.71</f>
        <v>106.07</v>
      </c>
      <c r="K118" s="89">
        <v>73.43</v>
      </c>
      <c r="L118" s="89">
        <v>72.29</v>
      </c>
      <c r="M118" s="89">
        <f>54.57+5.42</f>
        <v>59.99</v>
      </c>
      <c r="N118" s="90">
        <f t="shared" si="2"/>
        <v>407.56</v>
      </c>
    </row>
    <row r="119" spans="1:14" ht="15">
      <c r="A119" s="32" t="s">
        <v>87</v>
      </c>
      <c r="B119" s="91"/>
      <c r="C119" s="72"/>
      <c r="D119" s="72"/>
      <c r="E119" s="72"/>
      <c r="F119" s="72"/>
      <c r="G119" s="72"/>
      <c r="H119" s="72">
        <v>0</v>
      </c>
      <c r="I119" s="72">
        <v>0</v>
      </c>
      <c r="J119" s="72">
        <v>0</v>
      </c>
      <c r="K119" s="72">
        <f>8.92+5.9+7.28+5.06+4.24</f>
        <v>31.4</v>
      </c>
      <c r="L119" s="72">
        <v>0</v>
      </c>
      <c r="M119" s="72">
        <v>0</v>
      </c>
      <c r="N119" s="90">
        <f t="shared" si="2"/>
        <v>31.4</v>
      </c>
    </row>
    <row r="120" spans="1:14" ht="15">
      <c r="A120" s="33" t="s">
        <v>15</v>
      </c>
      <c r="B120" s="87">
        <v>6.74</v>
      </c>
      <c r="C120" s="74">
        <v>6.8</v>
      </c>
      <c r="D120" s="74">
        <v>8.2</v>
      </c>
      <c r="E120" s="74">
        <v>7.78</v>
      </c>
      <c r="F120" s="88">
        <v>4.38</v>
      </c>
      <c r="G120" s="89">
        <v>6.38</v>
      </c>
      <c r="H120" s="89">
        <v>8.6</v>
      </c>
      <c r="I120" s="89">
        <v>7.27</v>
      </c>
      <c r="J120" s="89">
        <v>10.46</v>
      </c>
      <c r="K120" s="89">
        <v>6.2</v>
      </c>
      <c r="L120" s="89">
        <v>6.24</v>
      </c>
      <c r="M120" s="89">
        <v>9.88</v>
      </c>
      <c r="N120" s="90">
        <f t="shared" si="2"/>
        <v>88.93</v>
      </c>
    </row>
    <row r="121" spans="1:14" ht="15">
      <c r="A121" s="32" t="s">
        <v>11</v>
      </c>
      <c r="B121" s="91">
        <v>1.94</v>
      </c>
      <c r="C121" s="72">
        <v>3.544</v>
      </c>
      <c r="D121" s="72">
        <v>3.289</v>
      </c>
      <c r="E121" s="72">
        <v>2.45</v>
      </c>
      <c r="F121" s="72">
        <v>2.2</v>
      </c>
      <c r="G121" s="72">
        <v>3.05</v>
      </c>
      <c r="H121" s="72">
        <v>5.56</v>
      </c>
      <c r="I121" s="72">
        <v>4.9</v>
      </c>
      <c r="J121" s="72">
        <v>4.07</v>
      </c>
      <c r="K121" s="72">
        <v>4.65</v>
      </c>
      <c r="L121" s="72">
        <v>3.77</v>
      </c>
      <c r="M121" s="72">
        <v>3.7</v>
      </c>
      <c r="N121" s="90">
        <f t="shared" si="2"/>
        <v>43.123000000000005</v>
      </c>
    </row>
    <row r="122" spans="1:14" ht="15">
      <c r="A122" s="19" t="s">
        <v>33</v>
      </c>
      <c r="B122" s="92">
        <f>SUM(B106:B120)</f>
        <v>1095.68</v>
      </c>
      <c r="C122" s="92">
        <f>SUM(C106:C120)</f>
        <v>1047.27</v>
      </c>
      <c r="D122" s="92">
        <f>SUM(D106:D120)</f>
        <v>1235.7600000000002</v>
      </c>
      <c r="E122" s="92">
        <f aca="true" t="shared" si="3" ref="E122:M122">SUM(E106:E121)</f>
        <v>1204.9299999999996</v>
      </c>
      <c r="F122" s="92">
        <f t="shared" si="3"/>
        <v>1308.42</v>
      </c>
      <c r="G122" s="92">
        <f t="shared" si="3"/>
        <v>1280.9300000000003</v>
      </c>
      <c r="H122" s="92">
        <f t="shared" si="3"/>
        <v>1370.5299999999997</v>
      </c>
      <c r="I122" s="92">
        <f t="shared" si="3"/>
        <v>1347.0800000000002</v>
      </c>
      <c r="J122" s="92">
        <f t="shared" si="3"/>
        <v>1390.7999999999997</v>
      </c>
      <c r="K122" s="92">
        <f t="shared" si="3"/>
        <v>1390.5300000000004</v>
      </c>
      <c r="L122" s="92">
        <f t="shared" si="3"/>
        <v>1163.39</v>
      </c>
      <c r="M122" s="92">
        <f t="shared" si="3"/>
        <v>1199.4300000000003</v>
      </c>
      <c r="N122" s="90">
        <f t="shared" si="2"/>
        <v>15034.75</v>
      </c>
    </row>
    <row r="124" ht="12.75"/>
    <row r="125" ht="12.75"/>
    <row r="126" ht="12.75"/>
    <row r="128" ht="12.75"/>
    <row r="129" ht="12.75"/>
    <row r="130" ht="12.75"/>
    <row r="132" ht="12.75"/>
    <row r="133" ht="12.75"/>
    <row r="134" ht="12.75"/>
    <row r="136" ht="12.75"/>
  </sheetData>
  <sheetProtection/>
  <printOptions/>
  <pageMargins left="0.75" right="0.75" top="1" bottom="1" header="0" footer="0"/>
  <pageSetup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N29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48.7109375" style="0" bestFit="1" customWidth="1"/>
    <col min="2" max="14" width="10.7109375" style="0" customWidth="1"/>
    <col min="15" max="15" width="14.8515625" style="0" customWidth="1"/>
  </cols>
  <sheetData>
    <row r="7" spans="1:12" s="1" customFormat="1" ht="12.75">
      <c r="A7" s="3" t="s">
        <v>0</v>
      </c>
      <c r="B7" s="4" t="str">
        <f>Índice!C7</f>
        <v>2200311 Gestión de residuos dentro del Consorcio para el Tratamiento de los Residuos Urbanos de Navarra </v>
      </c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12.75">
      <c r="A8" s="3" t="s">
        <v>1</v>
      </c>
      <c r="B8" s="4" t="str">
        <f>Índice!C8</f>
        <v>2017-2020</v>
      </c>
      <c r="E8" s="2"/>
      <c r="F8" s="2"/>
      <c r="G8" s="2"/>
      <c r="H8" s="2"/>
      <c r="I8" s="2"/>
      <c r="J8" s="2"/>
      <c r="K8" s="2"/>
      <c r="L8" s="2"/>
    </row>
    <row r="9" spans="1:12" s="1" customFormat="1" ht="12.75">
      <c r="A9" s="3" t="s">
        <v>2</v>
      </c>
      <c r="B9" s="4">
        <v>2020</v>
      </c>
      <c r="E9" s="2"/>
      <c r="F9" s="2"/>
      <c r="G9" s="2"/>
      <c r="H9" s="2"/>
      <c r="I9" s="2"/>
      <c r="J9" s="2"/>
      <c r="K9" s="2"/>
      <c r="L9" s="2"/>
    </row>
    <row r="10" spans="2:12" s="1" customFormat="1" ht="12.75">
      <c r="B10" s="3"/>
      <c r="C10" s="4"/>
      <c r="E10" s="2"/>
      <c r="F10" s="2"/>
      <c r="G10" s="2"/>
      <c r="H10" s="2"/>
      <c r="I10" s="2"/>
      <c r="J10" s="2"/>
      <c r="K10" s="2"/>
      <c r="L10" s="2"/>
    </row>
    <row r="12" ht="12.75">
      <c r="A12" s="7" t="s">
        <v>5</v>
      </c>
    </row>
    <row r="13" ht="12.75">
      <c r="B13" s="7"/>
    </row>
    <row r="15" ht="13.5" thickBot="1"/>
    <row r="16" spans="1:14" ht="30">
      <c r="A16" s="20" t="s">
        <v>50</v>
      </c>
      <c r="B16" s="13" t="s">
        <v>20</v>
      </c>
      <c r="C16" s="13" t="s">
        <v>21</v>
      </c>
      <c r="D16" s="13" t="s">
        <v>22</v>
      </c>
      <c r="E16" s="13" t="s">
        <v>23</v>
      </c>
      <c r="F16" s="13" t="s">
        <v>24</v>
      </c>
      <c r="G16" s="13" t="s">
        <v>25</v>
      </c>
      <c r="H16" s="13" t="s">
        <v>26</v>
      </c>
      <c r="I16" s="13" t="s">
        <v>27</v>
      </c>
      <c r="J16" s="13" t="s">
        <v>28</v>
      </c>
      <c r="K16" s="13" t="s">
        <v>29</v>
      </c>
      <c r="L16" s="13" t="s">
        <v>30</v>
      </c>
      <c r="M16" s="13" t="s">
        <v>31</v>
      </c>
      <c r="N16" s="14" t="s">
        <v>64</v>
      </c>
    </row>
    <row r="17" spans="1:14" ht="15">
      <c r="A17" s="23" t="s">
        <v>88</v>
      </c>
      <c r="B17" s="93">
        <v>5083.06</v>
      </c>
      <c r="C17" s="94">
        <v>4887.74</v>
      </c>
      <c r="D17" s="94">
        <v>5467.02</v>
      </c>
      <c r="E17" s="94">
        <v>5295.24</v>
      </c>
      <c r="F17" s="94">
        <v>5672.77</v>
      </c>
      <c r="G17" s="94">
        <v>5858.46</v>
      </c>
      <c r="H17" s="94">
        <v>6259.1</v>
      </c>
      <c r="I17" s="94">
        <v>6301.51</v>
      </c>
      <c r="J17" s="94">
        <v>5959.9</v>
      </c>
      <c r="K17" s="94">
        <v>5618.82</v>
      </c>
      <c r="L17" s="94">
        <v>5156.36</v>
      </c>
      <c r="M17" s="94">
        <v>5387.32</v>
      </c>
      <c r="N17" s="95">
        <v>66947.3</v>
      </c>
    </row>
    <row r="18" spans="1:14" ht="15">
      <c r="A18" s="34" t="s">
        <v>89</v>
      </c>
      <c r="B18" s="96" t="s">
        <v>73</v>
      </c>
      <c r="C18" s="97" t="s">
        <v>73</v>
      </c>
      <c r="D18" s="97" t="s">
        <v>73</v>
      </c>
      <c r="E18" s="97">
        <v>54.52</v>
      </c>
      <c r="F18" s="97">
        <v>53.44</v>
      </c>
      <c r="G18" s="97">
        <v>37.14</v>
      </c>
      <c r="H18" s="97">
        <v>4.36</v>
      </c>
      <c r="I18" s="97">
        <v>0.96</v>
      </c>
      <c r="J18" s="97">
        <v>5.06</v>
      </c>
      <c r="K18" s="97">
        <v>0</v>
      </c>
      <c r="L18" s="97">
        <v>0</v>
      </c>
      <c r="M18" s="97">
        <v>0</v>
      </c>
      <c r="N18" s="95">
        <v>155.48000000000005</v>
      </c>
    </row>
    <row r="19" spans="1:14" ht="15">
      <c r="A19" s="35" t="s">
        <v>90</v>
      </c>
      <c r="B19" s="93">
        <v>403.56</v>
      </c>
      <c r="C19" s="94">
        <v>379.44</v>
      </c>
      <c r="D19" s="94">
        <v>341.66</v>
      </c>
      <c r="E19" s="94">
        <v>280.62</v>
      </c>
      <c r="F19" s="94">
        <v>391.96</v>
      </c>
      <c r="G19" s="94">
        <v>404.46</v>
      </c>
      <c r="H19" s="94">
        <v>362.6</v>
      </c>
      <c r="I19" s="94">
        <v>284.68</v>
      </c>
      <c r="J19" s="94">
        <v>346.34</v>
      </c>
      <c r="K19" s="94">
        <v>340.48</v>
      </c>
      <c r="L19" s="94">
        <v>320.62</v>
      </c>
      <c r="M19" s="94">
        <v>275.16</v>
      </c>
      <c r="N19" s="95">
        <v>4131.58</v>
      </c>
    </row>
    <row r="20" spans="1:14" ht="15">
      <c r="A20" s="22" t="s">
        <v>91</v>
      </c>
      <c r="B20" s="98">
        <v>531.7</v>
      </c>
      <c r="C20" s="98"/>
      <c r="D20" s="98"/>
      <c r="E20" s="98">
        <v>591.96</v>
      </c>
      <c r="F20" s="98"/>
      <c r="G20" s="98"/>
      <c r="H20" s="98">
        <v>862.28</v>
      </c>
      <c r="I20" s="98"/>
      <c r="J20" s="98"/>
      <c r="K20" s="98">
        <v>723.48</v>
      </c>
      <c r="L20" s="98"/>
      <c r="M20" s="98"/>
      <c r="N20" s="95">
        <v>2709.42</v>
      </c>
    </row>
    <row r="21" spans="1:14" ht="15">
      <c r="A21" s="21" t="s">
        <v>51</v>
      </c>
      <c r="B21" s="99">
        <v>875.56</v>
      </c>
      <c r="C21" s="99">
        <v>821.16</v>
      </c>
      <c r="D21" s="99">
        <v>1000.28</v>
      </c>
      <c r="E21" s="99">
        <v>979</v>
      </c>
      <c r="F21" s="99">
        <v>1072.22</v>
      </c>
      <c r="G21" s="99">
        <v>1028.64</v>
      </c>
      <c r="H21" s="99">
        <v>1085.62</v>
      </c>
      <c r="I21" s="99">
        <v>1140.54</v>
      </c>
      <c r="J21" s="99">
        <v>1176.23</v>
      </c>
      <c r="K21" s="99">
        <v>1128.94</v>
      </c>
      <c r="L21" s="99">
        <v>1002.76</v>
      </c>
      <c r="M21" s="99">
        <v>1051.79</v>
      </c>
      <c r="N21" s="95">
        <v>12362.740000000002</v>
      </c>
    </row>
    <row r="22" spans="1:14" ht="15">
      <c r="A22" s="22" t="s">
        <v>60</v>
      </c>
      <c r="B22" s="98">
        <v>571.9</v>
      </c>
      <c r="C22" s="98">
        <v>560.9</v>
      </c>
      <c r="D22" s="98">
        <v>629.24</v>
      </c>
      <c r="E22" s="98">
        <v>629.16</v>
      </c>
      <c r="F22" s="98">
        <v>651.32</v>
      </c>
      <c r="G22" s="98">
        <v>705.74</v>
      </c>
      <c r="H22" s="98">
        <v>731.26</v>
      </c>
      <c r="I22" s="98">
        <v>771.79</v>
      </c>
      <c r="J22" s="98">
        <v>680.72</v>
      </c>
      <c r="K22" s="98">
        <v>664.54</v>
      </c>
      <c r="L22" s="98">
        <v>574.12</v>
      </c>
      <c r="M22" s="98">
        <v>675.2</v>
      </c>
      <c r="N22" s="95">
        <v>7845.89</v>
      </c>
    </row>
    <row r="23" spans="1:14" ht="15">
      <c r="A23" s="21" t="s">
        <v>79</v>
      </c>
      <c r="B23" s="99">
        <v>103.22</v>
      </c>
      <c r="C23" s="99">
        <v>80.22</v>
      </c>
      <c r="D23" s="99">
        <v>103.2</v>
      </c>
      <c r="E23" s="99">
        <v>80.26</v>
      </c>
      <c r="F23" s="99">
        <v>103.72</v>
      </c>
      <c r="G23" s="99">
        <v>83.96</v>
      </c>
      <c r="H23" s="99">
        <v>122.52</v>
      </c>
      <c r="I23" s="99">
        <v>95.08</v>
      </c>
      <c r="J23" s="99">
        <v>96.54</v>
      </c>
      <c r="K23" s="99">
        <v>112.92</v>
      </c>
      <c r="L23" s="99">
        <v>85.58</v>
      </c>
      <c r="M23" s="99">
        <v>78.02</v>
      </c>
      <c r="N23" s="95">
        <v>1145.24</v>
      </c>
    </row>
    <row r="24" spans="1:14" ht="15">
      <c r="A24" s="22" t="s">
        <v>78</v>
      </c>
      <c r="B24" s="98">
        <v>146.99</v>
      </c>
      <c r="C24" s="98">
        <v>138.2</v>
      </c>
      <c r="D24" s="98">
        <v>114.02</v>
      </c>
      <c r="E24" s="98">
        <v>30.16</v>
      </c>
      <c r="F24" s="98">
        <v>100.76</v>
      </c>
      <c r="G24" s="98">
        <v>191.41</v>
      </c>
      <c r="H24" s="98">
        <v>200.36</v>
      </c>
      <c r="I24" s="98">
        <v>166.33</v>
      </c>
      <c r="J24" s="98">
        <v>237.89</v>
      </c>
      <c r="K24" s="98">
        <v>388.66</v>
      </c>
      <c r="L24" s="98">
        <v>202.95</v>
      </c>
      <c r="M24" s="98">
        <v>117.81</v>
      </c>
      <c r="N24" s="95">
        <v>2035.54</v>
      </c>
    </row>
    <row r="25" spans="1:14" ht="15">
      <c r="A25" s="21" t="s">
        <v>92</v>
      </c>
      <c r="B25" s="99">
        <v>213.38</v>
      </c>
      <c r="C25" s="99">
        <v>219.31</v>
      </c>
      <c r="D25" s="99">
        <v>227.27999999999997</v>
      </c>
      <c r="E25" s="99">
        <v>179.78</v>
      </c>
      <c r="F25" s="99">
        <v>195.88</v>
      </c>
      <c r="G25" s="99">
        <v>205.34</v>
      </c>
      <c r="H25" s="99">
        <v>196.32</v>
      </c>
      <c r="I25" s="99">
        <v>129.34</v>
      </c>
      <c r="J25" s="99">
        <v>140.92000000000002</v>
      </c>
      <c r="K25" s="99">
        <v>153.18</v>
      </c>
      <c r="L25" s="99">
        <v>114.4</v>
      </c>
      <c r="M25" s="99">
        <v>86.25999999999999</v>
      </c>
      <c r="N25" s="95">
        <v>2061.3900000000003</v>
      </c>
    </row>
    <row r="26" spans="1:14" ht="15">
      <c r="A26" s="22" t="s">
        <v>52</v>
      </c>
      <c r="B26" s="98">
        <v>299.14</v>
      </c>
      <c r="C26" s="98">
        <v>249.48000000000002</v>
      </c>
      <c r="D26" s="98">
        <v>300.53999999999996</v>
      </c>
      <c r="E26" s="98">
        <v>318.09999999999997</v>
      </c>
      <c r="F26" s="98">
        <v>314.7</v>
      </c>
      <c r="G26" s="98">
        <v>330.09999999999997</v>
      </c>
      <c r="H26" s="98">
        <v>359.38</v>
      </c>
      <c r="I26" s="98">
        <v>335.62</v>
      </c>
      <c r="J26" s="98">
        <v>332.48</v>
      </c>
      <c r="K26" s="98">
        <v>313.02</v>
      </c>
      <c r="L26" s="98">
        <v>291.78000000000003</v>
      </c>
      <c r="M26" s="98">
        <v>346.76</v>
      </c>
      <c r="N26" s="95">
        <v>3791.1000000000004</v>
      </c>
    </row>
    <row r="27" spans="1:14" ht="15">
      <c r="A27" s="21" t="s">
        <v>53</v>
      </c>
      <c r="B27" s="99">
        <v>233.995</v>
      </c>
      <c r="C27" s="99">
        <v>248.27999999999997</v>
      </c>
      <c r="D27" s="99">
        <v>86.89999999999999</v>
      </c>
      <c r="E27" s="100">
        <v>162.60500000000002</v>
      </c>
      <c r="F27" s="100">
        <v>147.62000000000003</v>
      </c>
      <c r="G27" s="100">
        <v>137.05999999999997</v>
      </c>
      <c r="H27" s="100">
        <v>163.69500000000002</v>
      </c>
      <c r="I27" s="100">
        <v>76.582</v>
      </c>
      <c r="J27" s="100">
        <v>104.52000000000001</v>
      </c>
      <c r="K27" s="100">
        <v>196.54999999999998</v>
      </c>
      <c r="L27" s="100">
        <v>257.07</v>
      </c>
      <c r="M27" s="100">
        <v>162.92</v>
      </c>
      <c r="N27" s="95">
        <v>1977.797</v>
      </c>
    </row>
    <row r="28" spans="1:14" ht="15">
      <c r="A28" s="22" t="s">
        <v>93</v>
      </c>
      <c r="B28" s="98">
        <v>285.7</v>
      </c>
      <c r="C28" s="98">
        <v>362.22</v>
      </c>
      <c r="D28" s="98">
        <v>369.94</v>
      </c>
      <c r="E28" s="98">
        <v>231.2</v>
      </c>
      <c r="F28" s="98">
        <v>255.02</v>
      </c>
      <c r="G28" s="98">
        <v>306.04</v>
      </c>
      <c r="H28" s="98">
        <v>239.82</v>
      </c>
      <c r="I28" s="98">
        <v>267.74</v>
      </c>
      <c r="J28" s="98">
        <v>273.86</v>
      </c>
      <c r="K28" s="98">
        <v>326.56</v>
      </c>
      <c r="L28" s="98">
        <v>212.92000000000002</v>
      </c>
      <c r="M28" s="98">
        <v>184</v>
      </c>
      <c r="N28" s="95">
        <v>3315.0200000000004</v>
      </c>
    </row>
    <row r="29" spans="1:14" ht="15">
      <c r="A29" s="21" t="s">
        <v>37</v>
      </c>
      <c r="B29" s="99">
        <v>8748.205000000002</v>
      </c>
      <c r="C29" s="99">
        <v>7946.949999999999</v>
      </c>
      <c r="D29" s="99">
        <v>8640.08</v>
      </c>
      <c r="E29" s="100">
        <v>8832.605</v>
      </c>
      <c r="F29" s="100">
        <v>8959.410000000002</v>
      </c>
      <c r="G29" s="100">
        <v>9288.350000000002</v>
      </c>
      <c r="H29" s="100">
        <v>10587.314999999999</v>
      </c>
      <c r="I29" s="100">
        <v>9570.172</v>
      </c>
      <c r="J29" s="100">
        <v>9354.460000000001</v>
      </c>
      <c r="K29" s="100">
        <v>9967.149999999998</v>
      </c>
      <c r="L29" s="100">
        <v>8218.559999999998</v>
      </c>
      <c r="M29" s="100">
        <v>8365.240000000002</v>
      </c>
      <c r="N29" s="95">
        <v>108478.49700000002</v>
      </c>
    </row>
  </sheetData>
  <sheetProtection/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D446955</cp:lastModifiedBy>
  <cp:lastPrinted>2014-06-02T11:48:17Z</cp:lastPrinted>
  <dcterms:created xsi:type="dcterms:W3CDTF">2007-05-30T08:46:42Z</dcterms:created>
  <dcterms:modified xsi:type="dcterms:W3CDTF">2021-06-09T10:31:14Z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